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ecottignies\Downloads\"/>
    </mc:Choice>
  </mc:AlternateContent>
  <xr:revisionPtr revIDLastSave="0" documentId="8_{E8783592-FE92-4496-948A-9F104F9B703E}" xr6:coauthVersionLast="47" xr6:coauthVersionMax="47" xr10:uidLastSave="{00000000-0000-0000-0000-000000000000}"/>
  <bookViews>
    <workbookView xWindow="-120" yWindow="-120" windowWidth="29040" windowHeight="15840" activeTab="3" xr2:uid="{4F27356E-2F46-4DC1-98C8-E6FC530B269F}"/>
  </bookViews>
  <sheets>
    <sheet name="A LIRE" sheetId="6" r:id="rId1"/>
    <sheet name="Suivi Individuel" sheetId="1" r:id="rId2"/>
    <sheet name="AMT" sheetId="2" r:id="rId3"/>
    <sheet name="Charge globale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" l="1"/>
  <c r="B9" i="1"/>
  <c r="D9" i="1" s="1"/>
  <c r="D63" i="1" s="1"/>
  <c r="B11" i="1"/>
  <c r="D11" i="1" s="1"/>
  <c r="D64" i="1" s="1"/>
  <c r="B34" i="2"/>
  <c r="B59" i="2" l="1"/>
  <c r="J59" i="2"/>
  <c r="B57" i="2"/>
  <c r="E87" i="2" l="1"/>
  <c r="E86" i="2"/>
  <c r="B61" i="2" l="1"/>
  <c r="B55" i="2"/>
  <c r="B51" i="2"/>
  <c r="B53" i="2"/>
  <c r="B32" i="2"/>
  <c r="B44" i="2"/>
  <c r="B46" i="2"/>
  <c r="B48" i="2"/>
  <c r="B8" i="2" l="1"/>
  <c r="B39" i="2" s="1"/>
  <c r="B7" i="2"/>
  <c r="B37" i="2" s="1"/>
  <c r="E37" i="2" s="1"/>
  <c r="B9" i="2"/>
  <c r="B41" i="2" s="1"/>
  <c r="I76" i="1"/>
  <c r="H76" i="1"/>
  <c r="G76" i="1"/>
  <c r="F76" i="1"/>
  <c r="E76" i="1"/>
  <c r="I75" i="1"/>
  <c r="H75" i="1"/>
  <c r="G75" i="1"/>
  <c r="F75" i="1"/>
  <c r="E75" i="1"/>
  <c r="J74" i="1"/>
  <c r="H74" i="1"/>
  <c r="G74" i="1"/>
  <c r="F74" i="1"/>
  <c r="E74" i="1"/>
  <c r="D76" i="1"/>
  <c r="D75" i="1"/>
  <c r="D74" i="1"/>
  <c r="J73" i="1"/>
  <c r="I73" i="1"/>
  <c r="H73" i="1"/>
  <c r="G73" i="1"/>
  <c r="F73" i="1"/>
  <c r="J72" i="1"/>
  <c r="I72" i="1"/>
  <c r="H72" i="1"/>
  <c r="G72" i="1"/>
  <c r="F72" i="1"/>
  <c r="J71" i="1"/>
  <c r="I71" i="1"/>
  <c r="H71" i="1"/>
  <c r="G71" i="1"/>
  <c r="F71" i="1"/>
  <c r="J70" i="1"/>
  <c r="I70" i="1"/>
  <c r="H70" i="1"/>
  <c r="G70" i="1"/>
  <c r="F70" i="1"/>
  <c r="E70" i="1"/>
  <c r="J69" i="1"/>
  <c r="I69" i="1"/>
  <c r="G69" i="1"/>
  <c r="F69" i="1"/>
  <c r="J68" i="1"/>
  <c r="I68" i="1"/>
  <c r="H68" i="1"/>
  <c r="G68" i="1"/>
  <c r="F68" i="1"/>
  <c r="J67" i="1"/>
  <c r="I67" i="1"/>
  <c r="H67" i="1"/>
  <c r="G67" i="1"/>
  <c r="F67" i="1"/>
  <c r="J66" i="1"/>
  <c r="I66" i="1"/>
  <c r="H66" i="1"/>
  <c r="G66" i="1"/>
  <c r="F66" i="1"/>
  <c r="J65" i="1"/>
  <c r="I65" i="1"/>
  <c r="H65" i="1"/>
  <c r="G65" i="1"/>
  <c r="F65" i="1"/>
  <c r="J64" i="1"/>
  <c r="I64" i="1"/>
  <c r="H64" i="1"/>
  <c r="G64" i="1"/>
  <c r="F64" i="1"/>
  <c r="J63" i="1"/>
  <c r="I63" i="1"/>
  <c r="H63" i="1"/>
  <c r="G63" i="1"/>
  <c r="F63" i="1"/>
  <c r="E63" i="1"/>
  <c r="B40" i="1"/>
  <c r="B36" i="1"/>
  <c r="I36" i="1" s="1"/>
  <c r="I74" i="1" s="1"/>
  <c r="G20" i="3" s="1"/>
  <c r="B29" i="1"/>
  <c r="E29" i="1" s="1"/>
  <c r="E71" i="1" s="1"/>
  <c r="B19" i="1"/>
  <c r="K1" i="1"/>
  <c r="B17" i="1"/>
  <c r="B13" i="2" l="1"/>
  <c r="B21" i="1"/>
  <c r="B20" i="1"/>
  <c r="E19" i="1" s="1"/>
  <c r="E17" i="1"/>
  <c r="D17" i="1"/>
  <c r="D66" i="1" s="1"/>
  <c r="I77" i="1"/>
  <c r="F77" i="1"/>
  <c r="B17" i="2"/>
  <c r="B27" i="2" s="1"/>
  <c r="B15" i="2"/>
  <c r="B25" i="2" s="1"/>
  <c r="B19" i="2"/>
  <c r="B29" i="2" s="1"/>
  <c r="G77" i="1"/>
  <c r="D29" i="1"/>
  <c r="D71" i="1" s="1"/>
  <c r="E66" i="1"/>
  <c r="E13" i="2" l="1"/>
  <c r="B11" i="2"/>
  <c r="B23" i="2"/>
  <c r="D19" i="1"/>
  <c r="D67" i="1" s="1"/>
  <c r="B63" i="2" l="1"/>
  <c r="B21" i="2"/>
  <c r="B33" i="1"/>
  <c r="D33" i="1" s="1"/>
  <c r="D73" i="1" s="1"/>
  <c r="B38" i="1" l="1"/>
  <c r="E67" i="1" l="1"/>
  <c r="E61" i="2"/>
  <c r="E84" i="2" s="1"/>
  <c r="A22" i="3"/>
  <c r="A60" i="3" s="1"/>
  <c r="A99" i="3" s="1"/>
  <c r="G22" i="3"/>
  <c r="C22" i="3"/>
  <c r="B22" i="3"/>
  <c r="B60" i="1" l="1"/>
  <c r="E32" i="2"/>
  <c r="E73" i="2" s="1"/>
  <c r="A24" i="3" l="1"/>
  <c r="A62" i="3" s="1"/>
  <c r="A101" i="3" s="1"/>
  <c r="H24" i="3"/>
  <c r="A28" i="3"/>
  <c r="A66" i="3" s="1"/>
  <c r="A105" i="3" s="1"/>
  <c r="H28" i="3"/>
  <c r="A29" i="3"/>
  <c r="A67" i="3" s="1"/>
  <c r="A106" i="3" s="1"/>
  <c r="H29" i="3"/>
  <c r="A30" i="3"/>
  <c r="A68" i="3" s="1"/>
  <c r="A107" i="3" s="1"/>
  <c r="H30" i="3"/>
  <c r="A31" i="3"/>
  <c r="A69" i="3" s="1"/>
  <c r="A108" i="3" s="1"/>
  <c r="H31" i="3"/>
  <c r="A26" i="3"/>
  <c r="A64" i="3" s="1"/>
  <c r="A103" i="3" s="1"/>
  <c r="H26" i="3"/>
  <c r="A27" i="3"/>
  <c r="A65" i="3" s="1"/>
  <c r="A104" i="3" s="1"/>
  <c r="H27" i="3"/>
  <c r="A32" i="3"/>
  <c r="A70" i="3" s="1"/>
  <c r="A109" i="3" s="1"/>
  <c r="H32" i="3"/>
  <c r="A33" i="3"/>
  <c r="A71" i="3" s="1"/>
  <c r="A110" i="3" s="1"/>
  <c r="H33" i="3"/>
  <c r="A34" i="3"/>
  <c r="A72" i="3" s="1"/>
  <c r="A111" i="3" s="1"/>
  <c r="H34" i="3"/>
  <c r="A35" i="3"/>
  <c r="A73" i="3" s="1"/>
  <c r="A112" i="3" s="1"/>
  <c r="H35" i="3"/>
  <c r="A36" i="3"/>
  <c r="A74" i="3" s="1"/>
  <c r="A113" i="3" s="1"/>
  <c r="H36" i="3"/>
  <c r="A37" i="3"/>
  <c r="A75" i="3" s="1"/>
  <c r="A114" i="3" s="1"/>
  <c r="H37" i="3"/>
  <c r="A38" i="3"/>
  <c r="A76" i="3" s="1"/>
  <c r="A115" i="3" s="1"/>
  <c r="H38" i="3"/>
  <c r="A39" i="3"/>
  <c r="A77" i="3" s="1"/>
  <c r="A116" i="3" s="1"/>
  <c r="H39" i="3"/>
  <c r="A40" i="3"/>
  <c r="A78" i="3" s="1"/>
  <c r="A117" i="3" s="1"/>
  <c r="H40" i="3"/>
  <c r="J74" i="2"/>
  <c r="G27" i="3" s="1"/>
  <c r="B26" i="3"/>
  <c r="E57" i="2"/>
  <c r="I34" i="2"/>
  <c r="I74" i="2" s="1"/>
  <c r="F27" i="3" s="1"/>
  <c r="H34" i="2"/>
  <c r="H74" i="2" s="1"/>
  <c r="E27" i="3" s="1"/>
  <c r="G34" i="2"/>
  <c r="G74" i="2" s="1"/>
  <c r="D27" i="3" s="1"/>
  <c r="F34" i="2"/>
  <c r="E34" i="2"/>
  <c r="E74" i="2" s="1"/>
  <c r="F74" i="2" l="1"/>
  <c r="C27" i="3" s="1"/>
  <c r="E82" i="2"/>
  <c r="B35" i="3" s="1"/>
  <c r="B27" i="3"/>
  <c r="J57" i="2"/>
  <c r="J82" i="2" s="1"/>
  <c r="G35" i="3" s="1"/>
  <c r="G57" i="2"/>
  <c r="G82" i="2" s="1"/>
  <c r="D35" i="3" s="1"/>
  <c r="H57" i="2"/>
  <c r="H82" i="2" s="1"/>
  <c r="E35" i="3" s="1"/>
  <c r="I57" i="2"/>
  <c r="I82" i="2" s="1"/>
  <c r="F35" i="3" s="1"/>
  <c r="F57" i="2"/>
  <c r="F82" i="2" s="1"/>
  <c r="C35" i="3" s="1"/>
  <c r="I27" i="3" l="1"/>
  <c r="I35" i="3"/>
  <c r="J72" i="2"/>
  <c r="J71" i="2"/>
  <c r="G24" i="3" s="1"/>
  <c r="J75" i="2"/>
  <c r="G28" i="3" s="1"/>
  <c r="J76" i="2"/>
  <c r="G29" i="3" s="1"/>
  <c r="J77" i="2"/>
  <c r="G30" i="3" s="1"/>
  <c r="J73" i="2"/>
  <c r="G26" i="3" s="1"/>
  <c r="J79" i="2"/>
  <c r="G32" i="3" s="1"/>
  <c r="J81" i="2"/>
  <c r="G34" i="3" s="1"/>
  <c r="J80" i="2"/>
  <c r="G33" i="3" s="1"/>
  <c r="J78" i="2"/>
  <c r="G31" i="3" s="1"/>
  <c r="J84" i="2"/>
  <c r="G37" i="3" s="1"/>
  <c r="J85" i="2"/>
  <c r="G38" i="3" s="1"/>
  <c r="J86" i="2"/>
  <c r="G39" i="3" s="1"/>
  <c r="J87" i="2"/>
  <c r="G40" i="3" s="1"/>
  <c r="J83" i="2"/>
  <c r="G36" i="3" s="1"/>
  <c r="A21" i="3"/>
  <c r="A59" i="3" s="1"/>
  <c r="A98" i="3" s="1"/>
  <c r="G21" i="3"/>
  <c r="C21" i="3"/>
  <c r="J38" i="1"/>
  <c r="J82" i="3"/>
  <c r="J75" i="1" l="1"/>
  <c r="J88" i="2"/>
  <c r="B31" i="1"/>
  <c r="H21" i="3" l="1"/>
  <c r="H32" i="2"/>
  <c r="H73" i="2" s="1"/>
  <c r="E26" i="3" s="1"/>
  <c r="K82" i="3"/>
  <c r="A19" i="3"/>
  <c r="G19" i="3"/>
  <c r="H19" i="3"/>
  <c r="B17" i="3"/>
  <c r="E33" i="1"/>
  <c r="E73" i="1" s="1"/>
  <c r="E29" i="2"/>
  <c r="E27" i="2"/>
  <c r="C12" i="3"/>
  <c r="B23" i="1"/>
  <c r="B12" i="1" s="1"/>
  <c r="B13" i="3"/>
  <c r="E44" i="2"/>
  <c r="E76" i="2" s="1"/>
  <c r="E46" i="2"/>
  <c r="E77" i="2" s="1"/>
  <c r="F44" i="2"/>
  <c r="F46" i="2"/>
  <c r="F77" i="2" s="1"/>
  <c r="G44" i="2"/>
  <c r="G76" i="2" s="1"/>
  <c r="D29" i="3" s="1"/>
  <c r="H44" i="2"/>
  <c r="H76" i="2" s="1"/>
  <c r="E29" i="3" s="1"/>
  <c r="H46" i="2"/>
  <c r="H51" i="2"/>
  <c r="H79" i="2" s="1"/>
  <c r="E32" i="3" s="1"/>
  <c r="I44" i="2"/>
  <c r="I76" i="2" s="1"/>
  <c r="F29" i="3" s="1"/>
  <c r="I46" i="2"/>
  <c r="I51" i="2"/>
  <c r="I79" i="2" s="1"/>
  <c r="F32" i="3" s="1"/>
  <c r="G15" i="3"/>
  <c r="H20" i="3"/>
  <c r="H15" i="3"/>
  <c r="A15" i="3"/>
  <c r="A53" i="3" s="1"/>
  <c r="A92" i="3" s="1"/>
  <c r="B20" i="3"/>
  <c r="C13" i="3"/>
  <c r="C16" i="3"/>
  <c r="C20" i="3"/>
  <c r="G10" i="3"/>
  <c r="G11" i="3"/>
  <c r="G12" i="3"/>
  <c r="G13" i="3"/>
  <c r="G14" i="3"/>
  <c r="G16" i="3"/>
  <c r="G17" i="3"/>
  <c r="G18" i="3"/>
  <c r="G41" i="3"/>
  <c r="H10" i="3"/>
  <c r="H11" i="3"/>
  <c r="H12" i="3"/>
  <c r="H13" i="3"/>
  <c r="H14" i="3"/>
  <c r="H16" i="3"/>
  <c r="H17" i="3"/>
  <c r="H18" i="3"/>
  <c r="H41" i="3"/>
  <c r="G25" i="3"/>
  <c r="H25" i="3"/>
  <c r="H13" i="2"/>
  <c r="I15" i="2"/>
  <c r="F17" i="2"/>
  <c r="I19" i="2"/>
  <c r="I39" i="2"/>
  <c r="F41" i="2"/>
  <c r="H61" i="2"/>
  <c r="H84" i="2" s="1"/>
  <c r="E37" i="3" s="1"/>
  <c r="E51" i="2"/>
  <c r="E55" i="2"/>
  <c r="E53" i="2"/>
  <c r="E48" i="2"/>
  <c r="E78" i="2" s="1"/>
  <c r="E59" i="2"/>
  <c r="B39" i="3"/>
  <c r="B40" i="3"/>
  <c r="F51" i="2"/>
  <c r="F55" i="2"/>
  <c r="F81" i="2" s="1"/>
  <c r="C34" i="3" s="1"/>
  <c r="F53" i="2"/>
  <c r="F80" i="2" s="1"/>
  <c r="C33" i="3" s="1"/>
  <c r="F48" i="2"/>
  <c r="F59" i="2"/>
  <c r="F83" i="2" s="1"/>
  <c r="C36" i="3" s="1"/>
  <c r="F86" i="2"/>
  <c r="C39" i="3" s="1"/>
  <c r="F87" i="2"/>
  <c r="C40" i="3" s="1"/>
  <c r="G46" i="2"/>
  <c r="G51" i="2"/>
  <c r="G79" i="2" s="1"/>
  <c r="D32" i="3" s="1"/>
  <c r="G55" i="2"/>
  <c r="G81" i="2" s="1"/>
  <c r="D34" i="3" s="1"/>
  <c r="G53" i="2"/>
  <c r="G80" i="2" s="1"/>
  <c r="D33" i="3" s="1"/>
  <c r="G48" i="2"/>
  <c r="G78" i="2" s="1"/>
  <c r="D31" i="3" s="1"/>
  <c r="G59" i="2"/>
  <c r="G83" i="2" s="1"/>
  <c r="D36" i="3" s="1"/>
  <c r="G86" i="2"/>
  <c r="D39" i="3" s="1"/>
  <c r="G87" i="2"/>
  <c r="D40" i="3" s="1"/>
  <c r="H55" i="2"/>
  <c r="H81" i="2" s="1"/>
  <c r="E34" i="3" s="1"/>
  <c r="H53" i="2"/>
  <c r="H80" i="2" s="1"/>
  <c r="E33" i="3" s="1"/>
  <c r="H48" i="2"/>
  <c r="H78" i="2" s="1"/>
  <c r="E31" i="3" s="1"/>
  <c r="H59" i="2"/>
  <c r="H83" i="2" s="1"/>
  <c r="E36" i="3" s="1"/>
  <c r="H86" i="2"/>
  <c r="E39" i="3" s="1"/>
  <c r="H87" i="2"/>
  <c r="E40" i="3" s="1"/>
  <c r="I55" i="2"/>
  <c r="I81" i="2" s="1"/>
  <c r="F34" i="3" s="1"/>
  <c r="I53" i="2"/>
  <c r="I80" i="2" s="1"/>
  <c r="F33" i="3" s="1"/>
  <c r="I48" i="2"/>
  <c r="I78" i="2" s="1"/>
  <c r="F31" i="3" s="1"/>
  <c r="I59" i="2"/>
  <c r="I83" i="2" s="1"/>
  <c r="F36" i="3" s="1"/>
  <c r="I86" i="2"/>
  <c r="F39" i="3" s="1"/>
  <c r="I87" i="2"/>
  <c r="F40" i="3" s="1"/>
  <c r="A120" i="3"/>
  <c r="A61" i="3"/>
  <c r="A100" i="3" s="1"/>
  <c r="A9" i="3"/>
  <c r="A47" i="3" s="1"/>
  <c r="A86" i="3" s="1"/>
  <c r="A80" i="3"/>
  <c r="A119" i="3" s="1"/>
  <c r="A41" i="3"/>
  <c r="A79" i="3" s="1"/>
  <c r="A118" i="3" s="1"/>
  <c r="A25" i="3"/>
  <c r="A63" i="3" s="1"/>
  <c r="A102" i="3" s="1"/>
  <c r="A20" i="3"/>
  <c r="A58" i="3" s="1"/>
  <c r="A97" i="3" s="1"/>
  <c r="A18" i="3"/>
  <c r="A56" i="3" s="1"/>
  <c r="A95" i="3" s="1"/>
  <c r="A17" i="3"/>
  <c r="A55" i="3" s="1"/>
  <c r="A94" i="3" s="1"/>
  <c r="A16" i="3"/>
  <c r="A54" i="3" s="1"/>
  <c r="A93" i="3" s="1"/>
  <c r="A14" i="3"/>
  <c r="A52" i="3" s="1"/>
  <c r="A91" i="3" s="1"/>
  <c r="A13" i="3"/>
  <c r="A51" i="3" s="1"/>
  <c r="A90" i="3" s="1"/>
  <c r="A12" i="3"/>
  <c r="A50" i="3" s="1"/>
  <c r="A89" i="3" s="1"/>
  <c r="A11" i="3"/>
  <c r="A49" i="3" s="1"/>
  <c r="A88" i="3" s="1"/>
  <c r="A10" i="3"/>
  <c r="A48" i="3" s="1"/>
  <c r="A87" i="3" s="1"/>
  <c r="B3" i="2"/>
  <c r="B4" i="2" s="1"/>
  <c r="C4" i="2" s="1"/>
  <c r="B3" i="1"/>
  <c r="B4" i="1" s="1"/>
  <c r="C4" i="1" s="1"/>
  <c r="E80" i="2" l="1"/>
  <c r="B33" i="3" s="1"/>
  <c r="I33" i="3" s="1"/>
  <c r="E81" i="2"/>
  <c r="B34" i="3" s="1"/>
  <c r="I34" i="3" s="1"/>
  <c r="E83" i="2"/>
  <c r="B36" i="3" s="1"/>
  <c r="I36" i="3" s="1"/>
  <c r="E79" i="2"/>
  <c r="B32" i="3" s="1"/>
  <c r="F79" i="2"/>
  <c r="C32" i="3" s="1"/>
  <c r="B13" i="1"/>
  <c r="B16" i="1"/>
  <c r="F78" i="2"/>
  <c r="C31" i="3" s="1"/>
  <c r="F76" i="2"/>
  <c r="C29" i="3" s="1"/>
  <c r="I13" i="3"/>
  <c r="B31" i="3"/>
  <c r="B30" i="3"/>
  <c r="G37" i="2"/>
  <c r="E63" i="2"/>
  <c r="E85" i="2" s="1"/>
  <c r="B25" i="1"/>
  <c r="D25" i="1" s="1"/>
  <c r="D69" i="1" s="1"/>
  <c r="D23" i="1"/>
  <c r="D68" i="1" s="1"/>
  <c r="B14" i="3" s="1"/>
  <c r="E23" i="1"/>
  <c r="E11" i="1"/>
  <c r="E64" i="1" s="1"/>
  <c r="I40" i="3"/>
  <c r="I39" i="3"/>
  <c r="E23" i="2"/>
  <c r="J40" i="1"/>
  <c r="C19" i="3"/>
  <c r="H9" i="3"/>
  <c r="C9" i="3"/>
  <c r="B12" i="3"/>
  <c r="B29" i="3"/>
  <c r="F37" i="2"/>
  <c r="H39" i="2"/>
  <c r="E39" i="2"/>
  <c r="E75" i="2" s="1"/>
  <c r="C30" i="3"/>
  <c r="F49" i="2"/>
  <c r="I77" i="2"/>
  <c r="F30" i="3" s="1"/>
  <c r="I49" i="2"/>
  <c r="H77" i="2"/>
  <c r="E30" i="3" s="1"/>
  <c r="H49" i="2"/>
  <c r="G77" i="2"/>
  <c r="D30" i="3" s="1"/>
  <c r="G49" i="2"/>
  <c r="E49" i="2"/>
  <c r="H23" i="2"/>
  <c r="H19" i="2"/>
  <c r="G19" i="2"/>
  <c r="F19" i="2"/>
  <c r="E19" i="2"/>
  <c r="H15" i="2"/>
  <c r="G13" i="2"/>
  <c r="F23" i="2"/>
  <c r="I41" i="2"/>
  <c r="I17" i="2"/>
  <c r="G41" i="2"/>
  <c r="I13" i="2"/>
  <c r="G17" i="2"/>
  <c r="F39" i="2"/>
  <c r="F15" i="2"/>
  <c r="E17" i="2"/>
  <c r="G39" i="2"/>
  <c r="I23" i="2"/>
  <c r="H17" i="2"/>
  <c r="G15" i="2"/>
  <c r="F13" i="2"/>
  <c r="E41" i="2"/>
  <c r="E15" i="2"/>
  <c r="F29" i="2"/>
  <c r="H41" i="2"/>
  <c r="G32" i="2"/>
  <c r="G73" i="2" s="1"/>
  <c r="D26" i="3" s="1"/>
  <c r="I32" i="2"/>
  <c r="F32" i="2"/>
  <c r="I37" i="2"/>
  <c r="H37" i="2"/>
  <c r="C17" i="3"/>
  <c r="F61" i="2"/>
  <c r="F84" i="2" s="1"/>
  <c r="C37" i="3" s="1"/>
  <c r="I61" i="2"/>
  <c r="I84" i="2" s="1"/>
  <c r="F37" i="3" s="1"/>
  <c r="G61" i="2"/>
  <c r="G84" i="2" s="1"/>
  <c r="D37" i="3" s="1"/>
  <c r="B37" i="3"/>
  <c r="G9" i="3"/>
  <c r="D31" i="1"/>
  <c r="E31" i="1"/>
  <c r="G29" i="2"/>
  <c r="H29" i="2"/>
  <c r="I29" i="2"/>
  <c r="I27" i="2"/>
  <c r="H27" i="2"/>
  <c r="G27" i="2"/>
  <c r="F27" i="2"/>
  <c r="H25" i="2"/>
  <c r="G25" i="2"/>
  <c r="F25" i="2"/>
  <c r="E25" i="2"/>
  <c r="I25" i="2"/>
  <c r="G23" i="2"/>
  <c r="I32" i="3" l="1"/>
  <c r="F72" i="2"/>
  <c r="E42" i="2"/>
  <c r="F73" i="2"/>
  <c r="C26" i="3" s="1"/>
  <c r="I73" i="2"/>
  <c r="F26" i="3" s="1"/>
  <c r="F71" i="2"/>
  <c r="C24" i="3" s="1"/>
  <c r="D12" i="1"/>
  <c r="D65" i="1" s="1"/>
  <c r="E12" i="1"/>
  <c r="F75" i="2"/>
  <c r="B28" i="3"/>
  <c r="D72" i="1"/>
  <c r="B18" i="3" s="1"/>
  <c r="C10" i="3"/>
  <c r="E72" i="1"/>
  <c r="C18" i="3" s="1"/>
  <c r="J76" i="1"/>
  <c r="J77" i="1" s="1"/>
  <c r="H23" i="3" s="1"/>
  <c r="E68" i="1"/>
  <c r="C14" i="3" s="1"/>
  <c r="E72" i="2"/>
  <c r="B25" i="3" s="1"/>
  <c r="E20" i="2"/>
  <c r="I31" i="3"/>
  <c r="E71" i="2"/>
  <c r="E30" i="2"/>
  <c r="H25" i="1"/>
  <c r="I37" i="3"/>
  <c r="I12" i="3"/>
  <c r="B9" i="3"/>
  <c r="G23" i="3"/>
  <c r="E25" i="1"/>
  <c r="B19" i="3"/>
  <c r="I30" i="3"/>
  <c r="I29" i="3"/>
  <c r="B38" i="3"/>
  <c r="C28" i="3"/>
  <c r="F42" i="2"/>
  <c r="H20" i="2"/>
  <c r="F20" i="2"/>
  <c r="G42" i="2"/>
  <c r="G71" i="2"/>
  <c r="D24" i="3" s="1"/>
  <c r="I20" i="2"/>
  <c r="G75" i="2"/>
  <c r="D28" i="3" s="1"/>
  <c r="G20" i="2"/>
  <c r="H71" i="2"/>
  <c r="E24" i="3" s="1"/>
  <c r="I71" i="2"/>
  <c r="F24" i="3" s="1"/>
  <c r="B10" i="3"/>
  <c r="I75" i="2"/>
  <c r="F28" i="3" s="1"/>
  <c r="I42" i="2"/>
  <c r="H42" i="2"/>
  <c r="H75" i="2"/>
  <c r="E28" i="3" s="1"/>
  <c r="I17" i="3"/>
  <c r="I63" i="2"/>
  <c r="I85" i="2" s="1"/>
  <c r="F38" i="3" s="1"/>
  <c r="H63" i="2"/>
  <c r="H85" i="2" s="1"/>
  <c r="E38" i="3" s="1"/>
  <c r="G63" i="2"/>
  <c r="G85" i="2" s="1"/>
  <c r="D38" i="3" s="1"/>
  <c r="F63" i="2"/>
  <c r="F85" i="2" s="1"/>
  <c r="C38" i="3" s="1"/>
  <c r="I30" i="2"/>
  <c r="I72" i="2"/>
  <c r="H30" i="2"/>
  <c r="H72" i="2"/>
  <c r="E25" i="3" s="1"/>
  <c r="C25" i="3"/>
  <c r="F30" i="2"/>
  <c r="G72" i="2"/>
  <c r="G30" i="2"/>
  <c r="I26" i="3" l="1"/>
  <c r="E88" i="2"/>
  <c r="B41" i="3" s="1"/>
  <c r="B24" i="3"/>
  <c r="I24" i="3" s="1"/>
  <c r="I14" i="3"/>
  <c r="I18" i="3"/>
  <c r="H22" i="3"/>
  <c r="H69" i="1"/>
  <c r="H77" i="1" s="1"/>
  <c r="E69" i="1"/>
  <c r="C15" i="3" s="1"/>
  <c r="I9" i="3"/>
  <c r="H42" i="3"/>
  <c r="G42" i="3"/>
  <c r="G43" i="3" s="1"/>
  <c r="G99" i="3" s="1"/>
  <c r="I19" i="3"/>
  <c r="B15" i="3"/>
  <c r="I20" i="3"/>
  <c r="I38" i="3"/>
  <c r="I28" i="3"/>
  <c r="I10" i="3"/>
  <c r="H88" i="2"/>
  <c r="E41" i="3" s="1"/>
  <c r="F25" i="3"/>
  <c r="I88" i="2"/>
  <c r="F41" i="3" s="1"/>
  <c r="F88" i="2"/>
  <c r="C41" i="3" s="1"/>
  <c r="G88" i="2"/>
  <c r="D41" i="3" s="1"/>
  <c r="D25" i="3"/>
  <c r="E65" i="1" l="1"/>
  <c r="E77" i="1" s="1"/>
  <c r="C23" i="3" s="1"/>
  <c r="D35" i="1"/>
  <c r="D70" i="1" s="1"/>
  <c r="D77" i="1" s="1"/>
  <c r="F15" i="3"/>
  <c r="I22" i="3"/>
  <c r="H43" i="3"/>
  <c r="H99" i="3" s="1"/>
  <c r="B11" i="3"/>
  <c r="D1" i="1"/>
  <c r="E1" i="1"/>
  <c r="G90" i="3"/>
  <c r="G88" i="3"/>
  <c r="G113" i="3"/>
  <c r="G118" i="3"/>
  <c r="G94" i="3"/>
  <c r="G96" i="3"/>
  <c r="G98" i="3"/>
  <c r="G86" i="3"/>
  <c r="G103" i="3"/>
  <c r="G91" i="3"/>
  <c r="G102" i="3"/>
  <c r="G110" i="3"/>
  <c r="G119" i="3"/>
  <c r="G100" i="3"/>
  <c r="G114" i="3"/>
  <c r="G112" i="3"/>
  <c r="G115" i="3"/>
  <c r="G104" i="3"/>
  <c r="G109" i="3"/>
  <c r="G93" i="3"/>
  <c r="G120" i="3"/>
  <c r="G87" i="3"/>
  <c r="G108" i="3"/>
  <c r="G105" i="3"/>
  <c r="G107" i="3"/>
  <c r="G106" i="3"/>
  <c r="G89" i="3"/>
  <c r="G97" i="3"/>
  <c r="G92" i="3"/>
  <c r="G95" i="3"/>
  <c r="G111" i="3"/>
  <c r="G101" i="3"/>
  <c r="G117" i="3"/>
  <c r="G116" i="3"/>
  <c r="E42" i="3"/>
  <c r="E43" i="3" s="1"/>
  <c r="E99" i="3" s="1"/>
  <c r="F42" i="3"/>
  <c r="I25" i="3"/>
  <c r="D42" i="3"/>
  <c r="I41" i="3"/>
  <c r="I15" i="3" l="1"/>
  <c r="C42" i="3"/>
  <c r="C43" i="3" s="1"/>
  <c r="C99" i="3" s="1"/>
  <c r="H102" i="3"/>
  <c r="H117" i="3"/>
  <c r="H112" i="3"/>
  <c r="C11" i="3"/>
  <c r="H89" i="3"/>
  <c r="H104" i="3"/>
  <c r="H100" i="3"/>
  <c r="H95" i="3"/>
  <c r="H110" i="3"/>
  <c r="H98" i="3"/>
  <c r="H90" i="3"/>
  <c r="H120" i="3"/>
  <c r="H107" i="3"/>
  <c r="H115" i="3"/>
  <c r="H94" i="3"/>
  <c r="H108" i="3"/>
  <c r="H111" i="3"/>
  <c r="H119" i="3"/>
  <c r="H91" i="3"/>
  <c r="H86" i="3"/>
  <c r="H88" i="3"/>
  <c r="H96" i="3"/>
  <c r="H113" i="3"/>
  <c r="H101" i="3"/>
  <c r="H106" i="3"/>
  <c r="H103" i="3"/>
  <c r="H97" i="3"/>
  <c r="H93" i="3"/>
  <c r="H92" i="3"/>
  <c r="H118" i="3"/>
  <c r="H87" i="3"/>
  <c r="H109" i="3"/>
  <c r="H116" i="3"/>
  <c r="H114" i="3"/>
  <c r="H105" i="3"/>
  <c r="B16" i="3"/>
  <c r="I16" i="3" s="1"/>
  <c r="B21" i="3"/>
  <c r="B23" i="3"/>
  <c r="E101" i="3"/>
  <c r="E108" i="3"/>
  <c r="E110" i="3"/>
  <c r="E114" i="3"/>
  <c r="E113" i="3"/>
  <c r="E117" i="3"/>
  <c r="E105" i="3"/>
  <c r="E103" i="3"/>
  <c r="E111" i="3"/>
  <c r="E115" i="3"/>
  <c r="E107" i="3"/>
  <c r="E106" i="3"/>
  <c r="E104" i="3"/>
  <c r="E112" i="3"/>
  <c r="E116" i="3"/>
  <c r="E109" i="3"/>
  <c r="E96" i="3"/>
  <c r="E98" i="3"/>
  <c r="F43" i="3"/>
  <c r="F99" i="3" s="1"/>
  <c r="E102" i="3"/>
  <c r="E93" i="3"/>
  <c r="E120" i="3"/>
  <c r="E90" i="3"/>
  <c r="E94" i="3"/>
  <c r="E88" i="3"/>
  <c r="E91" i="3"/>
  <c r="E95" i="3"/>
  <c r="E86" i="3"/>
  <c r="E92" i="3"/>
  <c r="E97" i="3"/>
  <c r="E100" i="3"/>
  <c r="E87" i="3"/>
  <c r="E89" i="3"/>
  <c r="E118" i="3"/>
  <c r="D43" i="3"/>
  <c r="D99" i="3" s="1"/>
  <c r="E119" i="3"/>
  <c r="B42" i="3" l="1"/>
  <c r="B43" i="3" s="1"/>
  <c r="B86" i="3" s="1"/>
  <c r="I11" i="3"/>
  <c r="I23" i="3"/>
  <c r="I21" i="3"/>
  <c r="C98" i="3"/>
  <c r="C106" i="3"/>
  <c r="C104" i="3"/>
  <c r="C112" i="3"/>
  <c r="C116" i="3"/>
  <c r="C105" i="3"/>
  <c r="C107" i="3"/>
  <c r="C109" i="3"/>
  <c r="C113" i="3"/>
  <c r="C117" i="3"/>
  <c r="C102" i="3"/>
  <c r="C111" i="3"/>
  <c r="C101" i="3"/>
  <c r="C108" i="3"/>
  <c r="C110" i="3"/>
  <c r="C114" i="3"/>
  <c r="C103" i="3"/>
  <c r="C115" i="3"/>
  <c r="D98" i="3"/>
  <c r="D105" i="3"/>
  <c r="D103" i="3"/>
  <c r="D111" i="3"/>
  <c r="D115" i="3"/>
  <c r="D108" i="3"/>
  <c r="D110" i="3"/>
  <c r="D106" i="3"/>
  <c r="D104" i="3"/>
  <c r="D112" i="3"/>
  <c r="D116" i="3"/>
  <c r="D107" i="3"/>
  <c r="D109" i="3"/>
  <c r="D113" i="3"/>
  <c r="D117" i="3"/>
  <c r="D101" i="3"/>
  <c r="D114" i="3"/>
  <c r="F107" i="3"/>
  <c r="F109" i="3"/>
  <c r="F113" i="3"/>
  <c r="F117" i="3"/>
  <c r="F104" i="3"/>
  <c r="F101" i="3"/>
  <c r="F108" i="3"/>
  <c r="F110" i="3"/>
  <c r="F114" i="3"/>
  <c r="F106" i="3"/>
  <c r="F112" i="3"/>
  <c r="F105" i="3"/>
  <c r="F103" i="3"/>
  <c r="F111" i="3"/>
  <c r="F115" i="3"/>
  <c r="F116" i="3"/>
  <c r="F96" i="3"/>
  <c r="F98" i="3"/>
  <c r="C100" i="3"/>
  <c r="C96" i="3"/>
  <c r="D119" i="3"/>
  <c r="D96" i="3"/>
  <c r="C89" i="3"/>
  <c r="C95" i="3"/>
  <c r="C119" i="3"/>
  <c r="C120" i="3"/>
  <c r="C97" i="3"/>
  <c r="C86" i="3"/>
  <c r="C92" i="3"/>
  <c r="C87" i="3"/>
  <c r="C118" i="3"/>
  <c r="C93" i="3"/>
  <c r="C90" i="3"/>
  <c r="C88" i="3"/>
  <c r="C91" i="3"/>
  <c r="C94" i="3"/>
  <c r="F87" i="3"/>
  <c r="F120" i="3"/>
  <c r="F90" i="3"/>
  <c r="F88" i="3"/>
  <c r="F97" i="3"/>
  <c r="F100" i="3"/>
  <c r="F93" i="3"/>
  <c r="F92" i="3"/>
  <c r="F89" i="3"/>
  <c r="F86" i="3"/>
  <c r="F91" i="3"/>
  <c r="F95" i="3"/>
  <c r="F118" i="3"/>
  <c r="F94" i="3"/>
  <c r="F102" i="3"/>
  <c r="F119" i="3"/>
  <c r="D91" i="3"/>
  <c r="D100" i="3"/>
  <c r="D92" i="3"/>
  <c r="D95" i="3"/>
  <c r="D97" i="3"/>
  <c r="D87" i="3"/>
  <c r="D88" i="3"/>
  <c r="D94" i="3"/>
  <c r="D120" i="3"/>
  <c r="D90" i="3"/>
  <c r="D89" i="3"/>
  <c r="D93" i="3"/>
  <c r="D86" i="3"/>
  <c r="D118" i="3"/>
  <c r="D102" i="3"/>
  <c r="I43" i="3" l="1"/>
  <c r="B44" i="3"/>
  <c r="I42" i="3"/>
  <c r="I44" i="3" s="1"/>
  <c r="B99" i="3" l="1"/>
  <c r="B106" i="3"/>
  <c r="B108" i="3"/>
  <c r="B92" i="3"/>
  <c r="B119" i="3"/>
  <c r="B93" i="3"/>
  <c r="B111" i="3"/>
  <c r="B112" i="3"/>
  <c r="B89" i="3"/>
  <c r="B88" i="3"/>
  <c r="B98" i="3"/>
  <c r="B103" i="3"/>
  <c r="B117" i="3"/>
  <c r="B97" i="3"/>
  <c r="B118" i="3"/>
  <c r="B104" i="3"/>
  <c r="B110" i="3"/>
  <c r="B107" i="3"/>
  <c r="B94" i="3"/>
  <c r="B90" i="3"/>
  <c r="B96" i="3"/>
  <c r="B100" i="3"/>
  <c r="B102" i="3"/>
  <c r="B105" i="3"/>
  <c r="B101" i="3"/>
  <c r="B113" i="3"/>
  <c r="B95" i="3"/>
  <c r="B87" i="3"/>
  <c r="B91" i="3"/>
  <c r="B115" i="3"/>
  <c r="B114" i="3"/>
  <c r="B116" i="3"/>
  <c r="B109" i="3"/>
  <c r="B120" i="3"/>
  <c r="I114" i="3" l="1"/>
  <c r="I99" i="3"/>
  <c r="I95" i="3"/>
  <c r="I98" i="3"/>
  <c r="I117" i="3"/>
  <c r="I90" i="3"/>
  <c r="I116" i="3"/>
  <c r="I86" i="3"/>
  <c r="I110" i="3"/>
  <c r="I88" i="3"/>
  <c r="I89" i="3"/>
  <c r="I100" i="3"/>
  <c r="I104" i="3"/>
  <c r="I105" i="3"/>
  <c r="I108" i="3"/>
  <c r="I97" i="3"/>
  <c r="I93" i="3"/>
  <c r="I119" i="3"/>
  <c r="I112" i="3"/>
  <c r="I115" i="3"/>
  <c r="I107" i="3"/>
  <c r="I92" i="3"/>
  <c r="I120" i="3"/>
  <c r="I94" i="3"/>
  <c r="I96" i="3"/>
  <c r="I113" i="3"/>
  <c r="I109" i="3"/>
  <c r="I101" i="3"/>
  <c r="I118" i="3"/>
  <c r="I102" i="3"/>
  <c r="I91" i="3"/>
  <c r="I87" i="3"/>
  <c r="I103" i="3"/>
  <c r="I106" i="3"/>
  <c r="I111" i="3"/>
  <c r="B81" i="3" l="1"/>
  <c r="D81" i="3"/>
  <c r="D82" i="3" s="1"/>
  <c r="B79" i="3"/>
  <c r="B63" i="3"/>
  <c r="B52" i="3"/>
  <c r="B48" i="3"/>
  <c r="B55" i="3"/>
  <c r="B73" i="3"/>
  <c r="H81" i="3"/>
  <c r="H82" i="3" s="1"/>
  <c r="H80" i="3"/>
  <c r="B60" i="3"/>
  <c r="H60" i="3"/>
  <c r="H61" i="3"/>
  <c r="H47" i="3"/>
  <c r="H57" i="3"/>
  <c r="H63" i="3"/>
  <c r="H53" i="3"/>
  <c r="H51" i="3"/>
  <c r="H52" i="3"/>
  <c r="H55" i="3"/>
  <c r="H48" i="3"/>
  <c r="H56" i="3"/>
  <c r="H49" i="3"/>
  <c r="H59" i="3"/>
  <c r="H58" i="3"/>
  <c r="H50" i="3"/>
  <c r="H79" i="3"/>
  <c r="H54" i="3"/>
  <c r="H70" i="3"/>
  <c r="H69" i="3"/>
  <c r="H75" i="3"/>
  <c r="H76" i="3"/>
  <c r="H64" i="3"/>
  <c r="H73" i="3"/>
  <c r="H65" i="3"/>
  <c r="H74" i="3"/>
  <c r="H67" i="3"/>
  <c r="H66" i="3"/>
  <c r="H72" i="3"/>
  <c r="H78" i="3"/>
  <c r="H77" i="3"/>
  <c r="H68" i="3"/>
  <c r="H62" i="3"/>
  <c r="H71" i="3"/>
  <c r="G81" i="3"/>
  <c r="G82" i="3" s="1"/>
  <c r="G80" i="3"/>
  <c r="B58" i="3"/>
  <c r="G58" i="3"/>
  <c r="G61" i="3"/>
  <c r="G47" i="3"/>
  <c r="G52" i="3"/>
  <c r="G51" i="3"/>
  <c r="G49" i="3"/>
  <c r="G63" i="3"/>
  <c r="G54" i="3"/>
  <c r="G79" i="3"/>
  <c r="G56" i="3"/>
  <c r="G53" i="3"/>
  <c r="G55" i="3"/>
  <c r="G50" i="3"/>
  <c r="G48" i="3"/>
  <c r="G57" i="3"/>
  <c r="G74" i="3"/>
  <c r="G72" i="3"/>
  <c r="G59" i="3"/>
  <c r="G78" i="3"/>
  <c r="G67" i="3"/>
  <c r="G66" i="3"/>
  <c r="G68" i="3"/>
  <c r="G69" i="3"/>
  <c r="G71" i="3"/>
  <c r="G76" i="3"/>
  <c r="G77" i="3"/>
  <c r="G62" i="3"/>
  <c r="G70" i="3"/>
  <c r="G64" i="3"/>
  <c r="G75" i="3"/>
  <c r="G73" i="3"/>
  <c r="G65" i="3"/>
  <c r="G60" i="3"/>
  <c r="C81" i="3"/>
  <c r="C82" i="3" s="1"/>
  <c r="C80" i="3"/>
  <c r="B49" i="3"/>
  <c r="C49" i="3"/>
  <c r="C61" i="3"/>
  <c r="C79" i="3"/>
  <c r="C53" i="3"/>
  <c r="C48" i="3"/>
  <c r="C63" i="3"/>
  <c r="C76" i="3"/>
  <c r="C62" i="3"/>
  <c r="C52" i="3"/>
  <c r="C56" i="3"/>
  <c r="C66" i="3"/>
  <c r="C55" i="3"/>
  <c r="C47" i="3"/>
  <c r="B64" i="3"/>
  <c r="C64" i="3"/>
  <c r="C75" i="3"/>
  <c r="C67" i="3"/>
  <c r="B68" i="3"/>
  <c r="C68" i="3"/>
  <c r="C57" i="3"/>
  <c r="C69" i="3"/>
  <c r="C78" i="3"/>
  <c r="C70" i="3"/>
  <c r="C54" i="3"/>
  <c r="C72" i="3"/>
  <c r="C58" i="3"/>
  <c r="C77" i="3"/>
  <c r="C74" i="3"/>
  <c r="C50" i="3"/>
  <c r="C71" i="3"/>
  <c r="C51" i="3"/>
  <c r="C59" i="3"/>
  <c r="C73" i="3"/>
  <c r="C65" i="3"/>
  <c r="C60" i="3"/>
  <c r="B80" i="3"/>
  <c r="B54" i="3"/>
  <c r="B59" i="3"/>
  <c r="B61" i="3"/>
  <c r="B53" i="3"/>
  <c r="B76" i="3"/>
  <c r="B56" i="3"/>
  <c r="B66" i="3"/>
  <c r="B47" i="3"/>
  <c r="B57" i="3"/>
  <c r="B62" i="3"/>
  <c r="B69" i="3"/>
  <c r="B67" i="3"/>
  <c r="B75" i="3"/>
  <c r="B74" i="3"/>
  <c r="B77" i="3"/>
  <c r="B78" i="3"/>
  <c r="B51" i="3"/>
  <c r="B70" i="3"/>
  <c r="B72" i="3"/>
  <c r="B71" i="3"/>
  <c r="B65" i="3"/>
  <c r="F81" i="3"/>
  <c r="F82" i="3" s="1"/>
  <c r="F53" i="3"/>
  <c r="F80" i="3"/>
  <c r="F79" i="3"/>
  <c r="F63" i="3"/>
  <c r="F62" i="3"/>
  <c r="F66" i="3"/>
  <c r="F76" i="3"/>
  <c r="F64" i="3"/>
  <c r="F75" i="3"/>
  <c r="F68" i="3"/>
  <c r="F69" i="3"/>
  <c r="F74" i="3"/>
  <c r="F78" i="3"/>
  <c r="F67" i="3"/>
  <c r="F70" i="3"/>
  <c r="F77" i="3"/>
  <c r="F71" i="3"/>
  <c r="F72" i="3"/>
  <c r="F52" i="3"/>
  <c r="F56" i="3"/>
  <c r="F47" i="3"/>
  <c r="F51" i="3"/>
  <c r="F55" i="3"/>
  <c r="F50" i="3"/>
  <c r="F57" i="3"/>
  <c r="F48" i="3"/>
  <c r="F49" i="3"/>
  <c r="F54" i="3"/>
  <c r="F58" i="3"/>
  <c r="F59" i="3"/>
  <c r="F73" i="3"/>
  <c r="F65" i="3"/>
  <c r="F61" i="3"/>
  <c r="F60" i="3"/>
  <c r="E81" i="3"/>
  <c r="E82" i="3" s="1"/>
  <c r="E80" i="3"/>
  <c r="E79" i="3"/>
  <c r="E66" i="3"/>
  <c r="E62" i="3"/>
  <c r="E76" i="3"/>
  <c r="E63" i="3"/>
  <c r="E68" i="3"/>
  <c r="E72" i="3"/>
  <c r="E71" i="3"/>
  <c r="E69" i="3"/>
  <c r="E75" i="3"/>
  <c r="E64" i="3"/>
  <c r="E77" i="3"/>
  <c r="E67" i="3"/>
  <c r="E70" i="3"/>
  <c r="E74" i="3"/>
  <c r="E78" i="3"/>
  <c r="E55" i="3"/>
  <c r="E47" i="3"/>
  <c r="E49" i="3"/>
  <c r="E54" i="3"/>
  <c r="E51" i="3"/>
  <c r="E53" i="3"/>
  <c r="E50" i="3"/>
  <c r="E48" i="3"/>
  <c r="E52" i="3"/>
  <c r="E56" i="3"/>
  <c r="E57" i="3"/>
  <c r="E73" i="3"/>
  <c r="E59" i="3"/>
  <c r="E58" i="3"/>
  <c r="E65" i="3"/>
  <c r="E61" i="3"/>
  <c r="E60" i="3"/>
  <c r="D80" i="3"/>
  <c r="D63" i="3"/>
  <c r="D79" i="3"/>
  <c r="D76" i="3"/>
  <c r="D62" i="3"/>
  <c r="D66" i="3"/>
  <c r="D68" i="3"/>
  <c r="D75" i="3"/>
  <c r="D64" i="3"/>
  <c r="D72" i="3"/>
  <c r="D67" i="3"/>
  <c r="D77" i="3"/>
  <c r="D71" i="3"/>
  <c r="D70" i="3"/>
  <c r="D78" i="3"/>
  <c r="D74" i="3"/>
  <c r="D69" i="3"/>
  <c r="D50" i="3"/>
  <c r="D49" i="3"/>
  <c r="D48" i="3"/>
  <c r="D52" i="3"/>
  <c r="D56" i="3"/>
  <c r="D47" i="3"/>
  <c r="D55" i="3"/>
  <c r="D57" i="3"/>
  <c r="D54" i="3"/>
  <c r="D53" i="3"/>
  <c r="D51" i="3"/>
  <c r="D59" i="3"/>
  <c r="D73" i="3"/>
  <c r="D58" i="3"/>
  <c r="D65" i="3"/>
  <c r="D61" i="3"/>
  <c r="D60" i="3"/>
  <c r="B50" i="3"/>
  <c r="B83" i="3" l="1"/>
  <c r="B82" i="3"/>
  <c r="I82" i="3" s="1"/>
  <c r="I70" i="3"/>
  <c r="I62" i="3"/>
  <c r="I59" i="3"/>
  <c r="I68" i="3"/>
  <c r="I48" i="3"/>
  <c r="I60" i="3"/>
  <c r="I49" i="3"/>
  <c r="I65" i="3"/>
  <c r="I51" i="3"/>
  <c r="I75" i="3"/>
  <c r="I57" i="3"/>
  <c r="I76" i="3"/>
  <c r="I54" i="3"/>
  <c r="I50" i="3"/>
  <c r="I64" i="3"/>
  <c r="I52" i="3"/>
  <c r="I74" i="3"/>
  <c r="I79" i="3"/>
  <c r="I71" i="3"/>
  <c r="I78" i="3"/>
  <c r="I67" i="3"/>
  <c r="I47" i="3"/>
  <c r="I53" i="3"/>
  <c r="I80" i="3"/>
  <c r="I73" i="3"/>
  <c r="I63" i="3"/>
  <c r="I81" i="3"/>
  <c r="I56" i="3"/>
  <c r="I58" i="3"/>
  <c r="I72" i="3"/>
  <c r="I77" i="3"/>
  <c r="I69" i="3"/>
  <c r="I66" i="3"/>
  <c r="I61" i="3"/>
  <c r="I55" i="3"/>
</calcChain>
</file>

<file path=xl/sharedStrings.xml><?xml version="1.0" encoding="utf-8"?>
<sst xmlns="http://schemas.openxmlformats.org/spreadsheetml/2006/main" count="219" uniqueCount="142">
  <si>
    <t>MDT</t>
  </si>
  <si>
    <t>IDEST</t>
  </si>
  <si>
    <t>Visites à la demande</t>
  </si>
  <si>
    <t>Visite de reprise</t>
  </si>
  <si>
    <t>Visite de pré-reprise</t>
  </si>
  <si>
    <t>Visites de mi-carrière</t>
  </si>
  <si>
    <t>Visites de fin de carrière</t>
  </si>
  <si>
    <t>Entretiens psychologues</t>
  </si>
  <si>
    <t>Entretiens assistants social</t>
  </si>
  <si>
    <t>Adhérents actifs</t>
  </si>
  <si>
    <t>Métrologie</t>
  </si>
  <si>
    <t>Analyse Fiche De Sécurité</t>
  </si>
  <si>
    <t>Evaluation du risque chimique</t>
  </si>
  <si>
    <t>Vaccination (1/2 journée) Grippe</t>
  </si>
  <si>
    <t>Vaccination (1/2 journée) COVID19</t>
  </si>
  <si>
    <t>Ateliers Collectifs de prevention</t>
  </si>
  <si>
    <t>Atelier de sensibilisation (Webinaire)</t>
  </si>
  <si>
    <t>Paramètres modifiables</t>
  </si>
  <si>
    <t>SIR périodiques</t>
  </si>
  <si>
    <t>SIA + Hors risques</t>
  </si>
  <si>
    <t>VIPI</t>
  </si>
  <si>
    <t>% SIR</t>
  </si>
  <si>
    <t>% VIPI par MDT</t>
  </si>
  <si>
    <t>AST</t>
  </si>
  <si>
    <t>TECH</t>
  </si>
  <si>
    <t>IPRP</t>
  </si>
  <si>
    <t>PSY</t>
  </si>
  <si>
    <t>ASSOC</t>
  </si>
  <si>
    <t>Base POP TOT</t>
  </si>
  <si>
    <t>Total salariés suivis</t>
  </si>
  <si>
    <t>Alternance SIR (O/N)</t>
  </si>
  <si>
    <t>O</t>
  </si>
  <si>
    <t>2,8% de 45 ans dans la population active (INSEE)</t>
  </si>
  <si>
    <t>0,7% de 62 ans dans la population active (INSEE)</t>
  </si>
  <si>
    <t>% mi-carrière par MDT</t>
  </si>
  <si>
    <t>% fin-carrière par MDT</t>
  </si>
  <si>
    <t>Réorientations IDEST</t>
  </si>
  <si>
    <t>Embauches SIR</t>
  </si>
  <si>
    <t>Nombre d'actes</t>
  </si>
  <si>
    <t>Absentéisme collaborateurs</t>
  </si>
  <si>
    <t>Absentéisme aux visites</t>
  </si>
  <si>
    <t>Temps connexe</t>
  </si>
  <si>
    <t>Embauche VIPI</t>
  </si>
  <si>
    <t>Périodiques</t>
  </si>
  <si>
    <t>A la demande</t>
  </si>
  <si>
    <t>Reprise</t>
  </si>
  <si>
    <t>Préreprise</t>
  </si>
  <si>
    <t>Réorientation Idest</t>
  </si>
  <si>
    <t>Mi-carrière</t>
  </si>
  <si>
    <t>Fin carrière</t>
  </si>
  <si>
    <t>Embauche SIR</t>
  </si>
  <si>
    <t>Paramètres pour charges en Heures</t>
  </si>
  <si>
    <t>Durée visites (minutes)</t>
  </si>
  <si>
    <t>En heure</t>
  </si>
  <si>
    <t>Total suivi individuel</t>
  </si>
  <si>
    <t>En ETP</t>
  </si>
  <si>
    <t>Durée H</t>
  </si>
  <si>
    <t>FE initiale</t>
  </si>
  <si>
    <t>Réunion CSE</t>
  </si>
  <si>
    <t>Nb/an</t>
  </si>
  <si>
    <t xml:space="preserve">Nb Heures </t>
  </si>
  <si>
    <t>Moins de 10 salariés</t>
  </si>
  <si>
    <t>Entre 10 et 49 salariés</t>
  </si>
  <si>
    <t>Entre 50 et 199 salariés</t>
  </si>
  <si>
    <t>200 salariés et plus</t>
  </si>
  <si>
    <t>MAJ FE TOT</t>
  </si>
  <si>
    <t>FE initiale TOT</t>
  </si>
  <si>
    <t>Réunions CSE TOT</t>
  </si>
  <si>
    <t>Etude de poste Suivi annexe 4</t>
  </si>
  <si>
    <t>Etude de poste pour Inaptitude</t>
  </si>
  <si>
    <t>Total étude de postes</t>
  </si>
  <si>
    <t>Micro AMT ou autre AMT</t>
  </si>
  <si>
    <t>Somme de l'ensemble des AMT pour l'hypothèse haute</t>
  </si>
  <si>
    <t>Total SUIVI INDIVIDUEL</t>
  </si>
  <si>
    <t>TOTAL AMT</t>
  </si>
  <si>
    <t>Total heures</t>
  </si>
  <si>
    <t>Véfification Tiers temps</t>
  </si>
  <si>
    <t>Total ETP</t>
  </si>
  <si>
    <t>Effectifs réels</t>
  </si>
  <si>
    <t>En % de temps</t>
  </si>
  <si>
    <t>TOTAL</t>
  </si>
  <si>
    <t>% V Demande MDT</t>
  </si>
  <si>
    <t>Horaire ETP</t>
  </si>
  <si>
    <t>Réalisé n-1</t>
  </si>
  <si>
    <t>Entretiens liaison (% préreprises)</t>
  </si>
  <si>
    <t>% Entretien liaison MDT</t>
  </si>
  <si>
    <t>% Entretien liaison IDEST</t>
  </si>
  <si>
    <t>% Entretien liaison IPRP</t>
  </si>
  <si>
    <t>Hypothèse en % du nombre de visites de préreprises</t>
  </si>
  <si>
    <t>Vérification tiers temps</t>
  </si>
  <si>
    <t>Rendez-vous de liaison</t>
  </si>
  <si>
    <t>N années</t>
  </si>
  <si>
    <t>Visites post exposition</t>
  </si>
  <si>
    <t>% Visite post exposition MDT</t>
  </si>
  <si>
    <t>Post exposition</t>
  </si>
  <si>
    <t>Sec Méd</t>
  </si>
  <si>
    <t>Ass Pluri</t>
  </si>
  <si>
    <t>réunion/échange/rapport/conseil…</t>
  </si>
  <si>
    <t xml:space="preserve">Nb RV par salariés concernés </t>
  </si>
  <si>
    <t>Entretiens assistants sociaux</t>
  </si>
  <si>
    <t>Entretiens de liaison</t>
  </si>
  <si>
    <t>Suivi du plan d'actions</t>
  </si>
  <si>
    <t>Intervention suite évènement grave</t>
  </si>
  <si>
    <t>Etude de poste analyse de situation de travail</t>
  </si>
  <si>
    <t>Interventions suite évènement grave</t>
  </si>
  <si>
    <t>Analyse de situation de travail ou autre étude de poste</t>
  </si>
  <si>
    <t>Suivi et coordination du parcours PDP</t>
  </si>
  <si>
    <t>Etude et rédaction annexe 4</t>
  </si>
  <si>
    <t>% de salariés suivis</t>
  </si>
  <si>
    <t>% du nombre de salariés suivis</t>
  </si>
  <si>
    <t>A effectuer</t>
  </si>
  <si>
    <t>Pour les embauches à réaliser définir les objectifs de réalisation (x mois après l'embauche par exemple)</t>
  </si>
  <si>
    <t>Les cellules à remplir sont les cellules en vert</t>
  </si>
  <si>
    <t>Ce sont les paramètres modifiables en fonction des objectifs et des hypothèses que l'on pose</t>
  </si>
  <si>
    <t>Les cellues en rose peuvent être remplies avec le réalisé de l'année précédente pour comparaison</t>
  </si>
  <si>
    <t>Mettre O si alternance MDT/IDEST tous les 4 ans chacun, Mettre N si tous les 2 ans MDT</t>
  </si>
  <si>
    <t>Prendre une hypothèse pour le turn over des SIR</t>
  </si>
  <si>
    <t>% V Préreprise MDT</t>
  </si>
  <si>
    <t>Embauches</t>
  </si>
  <si>
    <t>% de salariés concernés</t>
  </si>
  <si>
    <t>Précisions pour hypothèses (cellules vertes)</t>
  </si>
  <si>
    <t>Constat n-1 secteur privé</t>
  </si>
  <si>
    <t>% nouveaux</t>
  </si>
  <si>
    <t>Nb année : périodicité minimum</t>
  </si>
  <si>
    <t>Mise à jour FE</t>
  </si>
  <si>
    <t>Accompagnement Finalisation du DU</t>
  </si>
  <si>
    <t>Accompagnement Finalisation DU</t>
  </si>
  <si>
    <t>% Nouveaux adhérents</t>
  </si>
  <si>
    <t>% du nombre d'adhérents</t>
  </si>
  <si>
    <t>Atelier sensibilisation (Webinaire)</t>
  </si>
  <si>
    <t>Volume</t>
  </si>
  <si>
    <t>Y compris maternité et paternité</t>
  </si>
  <si>
    <t>Les actes relevant de la PDP sont en violet dans la colonne de leur intitulés</t>
  </si>
  <si>
    <t>% SIR CACES ou hab élect (seul) / SIR</t>
  </si>
  <si>
    <t>DARES 2021 : 29% des entreprises de 10 à 49 salariés couvertes par des IRP</t>
  </si>
  <si>
    <t>DARES 2021 : 77% des entreprises de 50 à 99 salariés et 90% des 100 à 199 couvertes par des IRP</t>
  </si>
  <si>
    <t>DARES 2021 : 97% des entreprises de plus de 200 couvertes par des IRP</t>
  </si>
  <si>
    <t>Aide au suivi du plan d'actions</t>
  </si>
  <si>
    <t>SIR Reprise</t>
  </si>
  <si>
    <t>SI et SIA Reprise</t>
  </si>
  <si>
    <t>% SI périodique par MDT</t>
  </si>
  <si>
    <t>% SI V Reprise MDT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</si>
</sst>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sz val="9"/>
      <color rgb="FFFF0000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00B0F0"/>
      <name val="Arial"/>
      <family val="2"/>
    </font>
    <font>
      <b/>
      <sz val="9"/>
      <color theme="8"/>
      <name val="Arial"/>
      <family val="2"/>
    </font>
    <font>
      <sz val="9"/>
      <color rgb="FF0066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3E3FF"/>
        <bgColor indexed="64"/>
      </patternFill>
    </fill>
    <fill>
      <patternFill patternType="solid">
        <fgColor rgb="FFE9F6A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99FF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3" borderId="0" xfId="0" applyFont="1" applyFill="1"/>
    <xf numFmtId="0" fontId="6" fillId="0" borderId="0" xfId="0" applyFont="1"/>
    <xf numFmtId="0" fontId="3" fillId="2" borderId="0" xfId="0" applyFont="1" applyFill="1" applyAlignment="1">
      <alignment horizontal="center" vertical="center" wrapText="1"/>
    </xf>
    <xf numFmtId="3" fontId="2" fillId="0" borderId="0" xfId="0" applyNumberFormat="1" applyFont="1"/>
    <xf numFmtId="9" fontId="2" fillId="0" borderId="0" xfId="2" applyFont="1" applyBorder="1"/>
    <xf numFmtId="3" fontId="3" fillId="0" borderId="0" xfId="0" applyNumberFormat="1" applyFont="1"/>
    <xf numFmtId="0" fontId="2" fillId="0" borderId="7" xfId="0" applyFont="1" applyBorder="1"/>
    <xf numFmtId="3" fontId="2" fillId="0" borderId="5" xfId="0" applyNumberFormat="1" applyFont="1" applyBorder="1"/>
    <xf numFmtId="0" fontId="2" fillId="0" borderId="5" xfId="0" applyFont="1" applyBorder="1"/>
    <xf numFmtId="0" fontId="3" fillId="2" borderId="0" xfId="0" applyFont="1" applyFill="1"/>
    <xf numFmtId="0" fontId="2" fillId="0" borderId="15" xfId="0" applyFont="1" applyBorder="1"/>
    <xf numFmtId="0" fontId="2" fillId="0" borderId="14" xfId="0" applyFont="1" applyBorder="1"/>
    <xf numFmtId="9" fontId="2" fillId="0" borderId="14" xfId="2" applyFont="1" applyBorder="1"/>
    <xf numFmtId="0" fontId="2" fillId="0" borderId="13" xfId="0" applyFont="1" applyBorder="1"/>
    <xf numFmtId="0" fontId="2" fillId="0" borderId="12" xfId="0" applyFont="1" applyBorder="1"/>
    <xf numFmtId="0" fontId="2" fillId="0" borderId="17" xfId="0" applyFont="1" applyBorder="1"/>
    <xf numFmtId="3" fontId="2" fillId="0" borderId="14" xfId="0" applyNumberFormat="1" applyFont="1" applyBorder="1"/>
    <xf numFmtId="3" fontId="2" fillId="0" borderId="12" xfId="0" applyNumberFormat="1" applyFont="1" applyBorder="1"/>
    <xf numFmtId="3" fontId="3" fillId="0" borderId="14" xfId="0" applyNumberFormat="1" applyFont="1" applyBorder="1"/>
    <xf numFmtId="0" fontId="3" fillId="3" borderId="0" xfId="0" applyFont="1" applyFill="1"/>
    <xf numFmtId="0" fontId="3" fillId="0" borderId="12" xfId="0" applyFont="1" applyBorder="1"/>
    <xf numFmtId="0" fontId="3" fillId="0" borderId="14" xfId="0" applyFont="1" applyBorder="1"/>
    <xf numFmtId="3" fontId="2" fillId="0" borderId="13" xfId="0" applyNumberFormat="1" applyFont="1" applyBorder="1"/>
    <xf numFmtId="3" fontId="2" fillId="0" borderId="16" xfId="0" applyNumberFormat="1" applyFont="1" applyBorder="1"/>
    <xf numFmtId="0" fontId="3" fillId="0" borderId="1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6" borderId="14" xfId="0" applyFont="1" applyFill="1" applyBorder="1"/>
    <xf numFmtId="3" fontId="3" fillId="6" borderId="0" xfId="0" applyNumberFormat="1" applyFont="1" applyFill="1"/>
    <xf numFmtId="3" fontId="3" fillId="6" borderId="16" xfId="0" applyNumberFormat="1" applyFont="1" applyFill="1" applyBorder="1"/>
    <xf numFmtId="9" fontId="2" fillId="0" borderId="5" xfId="2" applyFont="1" applyBorder="1"/>
    <xf numFmtId="3" fontId="3" fillId="0" borderId="16" xfId="0" applyNumberFormat="1" applyFont="1" applyBorder="1"/>
    <xf numFmtId="3" fontId="3" fillId="6" borderId="14" xfId="0" applyNumberFormat="1" applyFont="1" applyFill="1" applyBorder="1"/>
    <xf numFmtId="0" fontId="2" fillId="0" borderId="20" xfId="0" applyFont="1" applyBorder="1"/>
    <xf numFmtId="9" fontId="3" fillId="0" borderId="12" xfId="2" applyFont="1" applyBorder="1"/>
    <xf numFmtId="9" fontId="3" fillId="0" borderId="5" xfId="2" applyFont="1" applyBorder="1"/>
    <xf numFmtId="9" fontId="11" fillId="0" borderId="7" xfId="2" applyFont="1" applyBorder="1"/>
    <xf numFmtId="3" fontId="3" fillId="0" borderId="17" xfId="0" applyNumberFormat="1" applyFont="1" applyBorder="1"/>
    <xf numFmtId="3" fontId="3" fillId="0" borderId="18" xfId="0" applyNumberFormat="1" applyFont="1" applyBorder="1"/>
    <xf numFmtId="3" fontId="3" fillId="0" borderId="12" xfId="0" applyNumberFormat="1" applyFont="1" applyBorder="1"/>
    <xf numFmtId="0" fontId="2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0" fontId="3" fillId="2" borderId="0" xfId="0" applyFont="1" applyFill="1" applyProtection="1">
      <protection locked="0"/>
    </xf>
    <xf numFmtId="0" fontId="2" fillId="4" borderId="0" xfId="0" applyFont="1" applyFill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3" fontId="3" fillId="5" borderId="0" xfId="0" applyNumberFormat="1" applyFont="1" applyFill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3" fontId="8" fillId="0" borderId="0" xfId="0" applyNumberFormat="1" applyFont="1" applyProtection="1">
      <protection locked="0"/>
    </xf>
    <xf numFmtId="9" fontId="8" fillId="0" borderId="0" xfId="2" applyFont="1" applyProtection="1">
      <protection locked="0"/>
    </xf>
    <xf numFmtId="3" fontId="3" fillId="3" borderId="10" xfId="0" applyNumberFormat="1" applyFont="1" applyFill="1" applyBorder="1" applyProtection="1">
      <protection locked="0"/>
    </xf>
    <xf numFmtId="9" fontId="8" fillId="0" borderId="11" xfId="2" applyFont="1" applyBorder="1" applyProtection="1">
      <protection locked="0"/>
    </xf>
    <xf numFmtId="9" fontId="2" fillId="3" borderId="13" xfId="2" applyFont="1" applyFill="1" applyBorder="1" applyAlignment="1" applyProtection="1">
      <alignment horizontal="center"/>
      <protection locked="0"/>
    </xf>
    <xf numFmtId="3" fontId="3" fillId="3" borderId="17" xfId="0" applyNumberFormat="1" applyFont="1" applyFill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16" xfId="0" applyFont="1" applyBorder="1" applyProtection="1">
      <protection locked="0"/>
    </xf>
    <xf numFmtId="9" fontId="2" fillId="3" borderId="16" xfId="2" applyFont="1" applyFill="1" applyBorder="1" applyAlignment="1" applyProtection="1">
      <alignment horizontal="center"/>
      <protection locked="0"/>
    </xf>
    <xf numFmtId="9" fontId="2" fillId="0" borderId="0" xfId="0" applyNumberFormat="1" applyFont="1" applyProtection="1">
      <protection locked="0"/>
    </xf>
    <xf numFmtId="3" fontId="2" fillId="0" borderId="7" xfId="0" applyNumberFormat="1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0" borderId="13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5" xfId="0" applyFont="1" applyBorder="1" applyProtection="1">
      <protection locked="0"/>
    </xf>
    <xf numFmtId="165" fontId="2" fillId="3" borderId="15" xfId="0" applyNumberFormat="1" applyFont="1" applyFill="1" applyBorder="1" applyProtection="1">
      <protection locked="0"/>
    </xf>
    <xf numFmtId="165" fontId="3" fillId="0" borderId="0" xfId="2" applyNumberFormat="1" applyFont="1" applyProtection="1">
      <protection locked="0"/>
    </xf>
    <xf numFmtId="0" fontId="3" fillId="0" borderId="0" xfId="0" applyFont="1" applyProtection="1">
      <protection locked="0"/>
    </xf>
    <xf numFmtId="9" fontId="2" fillId="3" borderId="13" xfId="2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9" fontId="2" fillId="3" borderId="16" xfId="0" applyNumberFormat="1" applyFont="1" applyFill="1" applyBorder="1" applyProtection="1">
      <protection locked="0"/>
    </xf>
    <xf numFmtId="0" fontId="10" fillId="0" borderId="0" xfId="0" applyFont="1" applyProtection="1">
      <protection locked="0"/>
    </xf>
    <xf numFmtId="0" fontId="2" fillId="0" borderId="17" xfId="0" applyFont="1" applyBorder="1" applyProtection="1">
      <protection locked="0"/>
    </xf>
    <xf numFmtId="0" fontId="6" fillId="0" borderId="0" xfId="0" applyFont="1" applyProtection="1">
      <protection locked="0"/>
    </xf>
    <xf numFmtId="165" fontId="2" fillId="3" borderId="16" xfId="0" applyNumberFormat="1" applyFont="1" applyFill="1" applyBorder="1" applyProtection="1">
      <protection locked="0"/>
    </xf>
    <xf numFmtId="0" fontId="3" fillId="0" borderId="17" xfId="0" applyFont="1" applyBorder="1" applyProtection="1">
      <protection locked="0"/>
    </xf>
    <xf numFmtId="3" fontId="3" fillId="0" borderId="0" xfId="0" applyNumberFormat="1" applyFont="1" applyProtection="1">
      <protection locked="0"/>
    </xf>
    <xf numFmtId="9" fontId="8" fillId="0" borderId="0" xfId="2" applyFont="1" applyFill="1" applyBorder="1" applyProtection="1">
      <protection locked="0"/>
    </xf>
    <xf numFmtId="9" fontId="2" fillId="3" borderId="0" xfId="2" applyFont="1" applyFill="1" applyBorder="1" applyAlignment="1" applyProtection="1">
      <alignment horizontal="right"/>
      <protection locked="0"/>
    </xf>
    <xf numFmtId="9" fontId="2" fillId="3" borderId="16" xfId="2" applyFont="1" applyFill="1" applyBorder="1" applyAlignment="1" applyProtection="1">
      <alignment horizontal="right"/>
      <protection locked="0"/>
    </xf>
    <xf numFmtId="3" fontId="2" fillId="3" borderId="0" xfId="0" applyNumberFormat="1" applyFont="1" applyFill="1" applyProtection="1">
      <protection locked="0"/>
    </xf>
    <xf numFmtId="9" fontId="8" fillId="0" borderId="16" xfId="2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3" fontId="2" fillId="0" borderId="5" xfId="0" applyNumberFormat="1" applyFont="1" applyBorder="1" applyProtection="1">
      <protection locked="0"/>
    </xf>
    <xf numFmtId="0" fontId="2" fillId="3" borderId="13" xfId="0" applyFont="1" applyFill="1" applyBorder="1" applyProtection="1">
      <protection locked="0"/>
    </xf>
    <xf numFmtId="165" fontId="2" fillId="0" borderId="0" xfId="0" applyNumberFormat="1" applyFont="1" applyProtection="1">
      <protection locked="0"/>
    </xf>
    <xf numFmtId="9" fontId="2" fillId="0" borderId="7" xfId="0" applyNumberFormat="1" applyFont="1" applyBorder="1" applyProtection="1">
      <protection locked="0"/>
    </xf>
    <xf numFmtId="0" fontId="3" fillId="0" borderId="12" xfId="0" applyFont="1" applyBorder="1" applyProtection="1">
      <protection locked="0"/>
    </xf>
    <xf numFmtId="3" fontId="3" fillId="0" borderId="5" xfId="0" applyNumberFormat="1" applyFont="1" applyBorder="1" applyProtection="1">
      <protection locked="0"/>
    </xf>
    <xf numFmtId="9" fontId="8" fillId="0" borderId="10" xfId="2" applyFont="1" applyBorder="1" applyProtection="1"/>
    <xf numFmtId="9" fontId="8" fillId="0" borderId="3" xfId="2" applyFont="1" applyBorder="1" applyProtection="1"/>
    <xf numFmtId="9" fontId="8" fillId="0" borderId="11" xfId="2" applyFont="1" applyBorder="1" applyProtection="1"/>
    <xf numFmtId="9" fontId="8" fillId="0" borderId="12" xfId="2" applyFont="1" applyBorder="1" applyProtection="1"/>
    <xf numFmtId="9" fontId="8" fillId="0" borderId="5" xfId="2" applyFont="1" applyBorder="1" applyProtection="1"/>
    <xf numFmtId="9" fontId="8" fillId="0" borderId="13" xfId="2" applyFont="1" applyBorder="1" applyProtection="1"/>
    <xf numFmtId="3" fontId="2" fillId="2" borderId="14" xfId="0" applyNumberFormat="1" applyFont="1" applyFill="1" applyBorder="1"/>
    <xf numFmtId="0" fontId="2" fillId="0" borderId="16" xfId="0" applyFont="1" applyBorder="1"/>
    <xf numFmtId="9" fontId="2" fillId="0" borderId="14" xfId="2" applyFont="1" applyBorder="1" applyProtection="1"/>
    <xf numFmtId="9" fontId="2" fillId="0" borderId="0" xfId="2" applyFont="1" applyBorder="1" applyProtection="1"/>
    <xf numFmtId="9" fontId="2" fillId="0" borderId="16" xfId="2" applyFont="1" applyBorder="1" applyProtection="1"/>
    <xf numFmtId="3" fontId="2" fillId="0" borderId="0" xfId="2" applyNumberFormat="1" applyFont="1" applyFill="1" applyBorder="1" applyProtection="1"/>
    <xf numFmtId="3" fontId="2" fillId="2" borderId="17" xfId="0" applyNumberFormat="1" applyFont="1" applyFill="1" applyBorder="1"/>
    <xf numFmtId="3" fontId="2" fillId="2" borderId="7" xfId="0" applyNumberFormat="1" applyFont="1" applyFill="1" applyBorder="1"/>
    <xf numFmtId="3" fontId="2" fillId="0" borderId="7" xfId="0" applyNumberFormat="1" applyFont="1" applyBorder="1"/>
    <xf numFmtId="3" fontId="2" fillId="2" borderId="18" xfId="0" applyNumberFormat="1" applyFont="1" applyFill="1" applyBorder="1"/>
    <xf numFmtId="0" fontId="2" fillId="0" borderId="9" xfId="0" applyFont="1" applyBorder="1"/>
    <xf numFmtId="0" fontId="2" fillId="0" borderId="19" xfId="0" applyFont="1" applyBorder="1"/>
    <xf numFmtId="3" fontId="2" fillId="2" borderId="0" xfId="0" applyNumberFormat="1" applyFont="1" applyFill="1"/>
    <xf numFmtId="3" fontId="2" fillId="0" borderId="14" xfId="2" applyNumberFormat="1" applyFont="1" applyFill="1" applyBorder="1" applyProtection="1"/>
    <xf numFmtId="3" fontId="2" fillId="0" borderId="16" xfId="2" applyNumberFormat="1" applyFont="1" applyFill="1" applyBorder="1" applyProtection="1"/>
    <xf numFmtId="3" fontId="3" fillId="0" borderId="5" xfId="0" applyNumberFormat="1" applyFont="1" applyBorder="1"/>
    <xf numFmtId="3" fontId="3" fillId="0" borderId="13" xfId="0" applyNumberFormat="1" applyFont="1" applyBorder="1"/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9" fontId="0" fillId="0" borderId="0" xfId="2" applyFont="1" applyProtection="1">
      <protection locked="0"/>
    </xf>
    <xf numFmtId="3" fontId="3" fillId="3" borderId="0" xfId="0" applyNumberFormat="1" applyFont="1" applyFill="1" applyProtection="1">
      <protection locked="0"/>
    </xf>
    <xf numFmtId="3" fontId="2" fillId="3" borderId="0" xfId="0" applyNumberFormat="1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9" fontId="2" fillId="3" borderId="0" xfId="2" applyFont="1" applyFill="1" applyBorder="1" applyProtection="1">
      <protection locked="0"/>
    </xf>
    <xf numFmtId="9" fontId="2" fillId="3" borderId="14" xfId="2" applyFont="1" applyFill="1" applyBorder="1" applyProtection="1">
      <protection locked="0"/>
    </xf>
    <xf numFmtId="0" fontId="4" fillId="0" borderId="0" xfId="0" applyFont="1" applyProtection="1">
      <protection locked="0"/>
    </xf>
    <xf numFmtId="9" fontId="2" fillId="0" borderId="0" xfId="2" applyFont="1" applyFill="1" applyBorder="1" applyProtection="1">
      <protection locked="0"/>
    </xf>
    <xf numFmtId="9" fontId="3" fillId="0" borderId="5" xfId="2" applyFont="1" applyFill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13" xfId="0" applyFont="1" applyBorder="1" applyProtection="1">
      <protection locked="0"/>
    </xf>
    <xf numFmtId="3" fontId="2" fillId="3" borderId="7" xfId="0" applyNumberFormat="1" applyFont="1" applyFill="1" applyBorder="1" applyProtection="1">
      <protection locked="0"/>
    </xf>
    <xf numFmtId="9" fontId="2" fillId="3" borderId="17" xfId="2" applyFont="1" applyFill="1" applyBorder="1" applyProtection="1">
      <protection locked="0"/>
    </xf>
    <xf numFmtId="9" fontId="2" fillId="3" borderId="7" xfId="2" applyFont="1" applyFill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6" xfId="0" applyFont="1" applyBorder="1" applyProtection="1">
      <protection locked="0"/>
    </xf>
    <xf numFmtId="3" fontId="4" fillId="0" borderId="7" xfId="0" applyNumberFormat="1" applyFont="1" applyBorder="1" applyProtection="1">
      <protection locked="0"/>
    </xf>
    <xf numFmtId="4" fontId="2" fillId="3" borderId="7" xfId="0" applyNumberFormat="1" applyFont="1" applyFill="1" applyBorder="1" applyProtection="1">
      <protection locked="0"/>
    </xf>
    <xf numFmtId="0" fontId="5" fillId="0" borderId="12" xfId="0" applyFont="1" applyBorder="1" applyProtection="1">
      <protection locked="0"/>
    </xf>
    <xf numFmtId="164" fontId="2" fillId="0" borderId="0" xfId="1" applyNumberFormat="1" applyFont="1" applyFill="1" applyBorder="1" applyProtection="1"/>
    <xf numFmtId="164" fontId="3" fillId="0" borderId="5" xfId="1" applyNumberFormat="1" applyFont="1" applyFill="1" applyBorder="1" applyProtection="1"/>
    <xf numFmtId="164" fontId="2" fillId="0" borderId="7" xfId="1" applyNumberFormat="1" applyFont="1" applyFill="1" applyBorder="1" applyProtection="1"/>
    <xf numFmtId="3" fontId="3" fillId="0" borderId="12" xfId="2" applyNumberFormat="1" applyFont="1" applyFill="1" applyBorder="1" applyProtection="1"/>
    <xf numFmtId="3" fontId="3" fillId="0" borderId="5" xfId="2" applyNumberFormat="1" applyFont="1" applyFill="1" applyBorder="1" applyProtection="1"/>
    <xf numFmtId="3" fontId="3" fillId="0" borderId="14" xfId="2" applyNumberFormat="1" applyFont="1" applyFill="1" applyBorder="1" applyProtection="1"/>
    <xf numFmtId="3" fontId="3" fillId="0" borderId="0" xfId="2" applyNumberFormat="1" applyFont="1" applyFill="1" applyBorder="1" applyProtection="1"/>
    <xf numFmtId="3" fontId="2" fillId="0" borderId="12" xfId="2" applyNumberFormat="1" applyFont="1" applyFill="1" applyBorder="1" applyProtection="1"/>
    <xf numFmtId="3" fontId="2" fillId="0" borderId="5" xfId="2" applyNumberFormat="1" applyFont="1" applyFill="1" applyBorder="1" applyProtection="1"/>
    <xf numFmtId="0" fontId="3" fillId="0" borderId="13" xfId="0" applyFont="1" applyBorder="1"/>
    <xf numFmtId="0" fontId="3" fillId="7" borderId="0" xfId="0" applyFont="1" applyFill="1" applyProtection="1">
      <protection locked="0"/>
    </xf>
    <xf numFmtId="165" fontId="3" fillId="3" borderId="0" xfId="0" applyNumberFormat="1" applyFont="1" applyFill="1" applyProtection="1">
      <protection locked="0"/>
    </xf>
    <xf numFmtId="1" fontId="2" fillId="3" borderId="0" xfId="2" applyNumberFormat="1" applyFont="1" applyFill="1" applyBorder="1" applyProtection="1">
      <protection locked="0"/>
    </xf>
    <xf numFmtId="0" fontId="2" fillId="0" borderId="21" xfId="0" applyFont="1" applyBorder="1"/>
    <xf numFmtId="3" fontId="3" fillId="0" borderId="21" xfId="0" applyNumberFormat="1" applyFont="1" applyBorder="1"/>
    <xf numFmtId="3" fontId="12" fillId="0" borderId="12" xfId="0" applyNumberFormat="1" applyFont="1" applyBorder="1"/>
    <xf numFmtId="3" fontId="12" fillId="0" borderId="22" xfId="0" applyNumberFormat="1" applyFont="1" applyBorder="1"/>
    <xf numFmtId="9" fontId="2" fillId="0" borderId="0" xfId="2" applyFont="1" applyProtection="1">
      <protection locked="0"/>
    </xf>
    <xf numFmtId="1" fontId="2" fillId="3" borderId="16" xfId="0" applyNumberFormat="1" applyFont="1" applyFill="1" applyBorder="1" applyProtection="1">
      <protection locked="0"/>
    </xf>
    <xf numFmtId="9" fontId="2" fillId="3" borderId="0" xfId="0" applyNumberFormat="1" applyFont="1" applyFill="1" applyProtection="1">
      <protection locked="0"/>
    </xf>
    <xf numFmtId="9" fontId="2" fillId="0" borderId="0" xfId="0" applyNumberFormat="1" applyFont="1"/>
    <xf numFmtId="0" fontId="3" fillId="0" borderId="14" xfId="0" applyFont="1" applyBorder="1" applyAlignment="1" applyProtection="1">
      <alignment wrapText="1"/>
      <protection locked="0"/>
    </xf>
    <xf numFmtId="9" fontId="2" fillId="3" borderId="14" xfId="2" applyFont="1" applyFill="1" applyBorder="1" applyAlignment="1" applyProtection="1">
      <protection locked="0"/>
    </xf>
    <xf numFmtId="9" fontId="2" fillId="3" borderId="0" xfId="2" applyFont="1" applyFill="1" applyBorder="1" applyAlignment="1" applyProtection="1">
      <protection locked="0"/>
    </xf>
    <xf numFmtId="0" fontId="2" fillId="3" borderId="16" xfId="0" applyFont="1" applyFill="1" applyBorder="1" applyProtection="1"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3" fontId="2" fillId="4" borderId="0" xfId="0" applyNumberFormat="1" applyFont="1" applyFill="1" applyProtection="1"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23" xfId="0" applyFont="1" applyBorder="1"/>
    <xf numFmtId="165" fontId="2" fillId="3" borderId="19" xfId="0" applyNumberFormat="1" applyFont="1" applyFill="1" applyBorder="1" applyProtection="1">
      <protection locked="0"/>
    </xf>
    <xf numFmtId="3" fontId="2" fillId="2" borderId="12" xfId="2" applyNumberFormat="1" applyFont="1" applyFill="1" applyBorder="1" applyProtection="1"/>
    <xf numFmtId="3" fontId="2" fillId="2" borderId="5" xfId="2" applyNumberFormat="1" applyFont="1" applyFill="1" applyBorder="1" applyProtection="1"/>
    <xf numFmtId="3" fontId="2" fillId="2" borderId="15" xfId="0" applyNumberFormat="1" applyFont="1" applyFill="1" applyBorder="1"/>
    <xf numFmtId="1" fontId="2" fillId="3" borderId="13" xfId="0" applyNumberFormat="1" applyFont="1" applyFill="1" applyBorder="1" applyProtection="1">
      <protection locked="0"/>
    </xf>
    <xf numFmtId="3" fontId="3" fillId="0" borderId="25" xfId="0" applyNumberFormat="1" applyFont="1" applyBorder="1"/>
    <xf numFmtId="165" fontId="2" fillId="3" borderId="26" xfId="0" applyNumberFormat="1" applyFont="1" applyFill="1" applyBorder="1" applyProtection="1">
      <protection locked="0"/>
    </xf>
    <xf numFmtId="0" fontId="2" fillId="0" borderId="25" xfId="0" applyFont="1" applyBorder="1"/>
    <xf numFmtId="0" fontId="2" fillId="0" borderId="27" xfId="0" applyFont="1" applyBorder="1"/>
    <xf numFmtId="3" fontId="2" fillId="0" borderId="27" xfId="0" applyNumberFormat="1" applyFont="1" applyBorder="1"/>
    <xf numFmtId="3" fontId="2" fillId="2" borderId="26" xfId="0" applyNumberFormat="1" applyFont="1" applyFill="1" applyBorder="1"/>
    <xf numFmtId="3" fontId="3" fillId="2" borderId="0" xfId="0" applyNumberFormat="1" applyFont="1" applyFill="1" applyProtection="1">
      <protection locked="0"/>
    </xf>
    <xf numFmtId="10" fontId="2" fillId="3" borderId="0" xfId="0" applyNumberFormat="1" applyFont="1" applyFill="1" applyProtection="1">
      <protection locked="0"/>
    </xf>
    <xf numFmtId="0" fontId="3" fillId="4" borderId="0" xfId="0" applyFont="1" applyFill="1" applyProtection="1">
      <protection locked="0"/>
    </xf>
    <xf numFmtId="9" fontId="0" fillId="4" borderId="0" xfId="2" applyFont="1" applyFill="1" applyProtection="1">
      <protection locked="0"/>
    </xf>
    <xf numFmtId="3" fontId="3" fillId="4" borderId="0" xfId="0" applyNumberFormat="1" applyFont="1" applyFill="1" applyProtection="1">
      <protection locked="0"/>
    </xf>
    <xf numFmtId="3" fontId="3" fillId="0" borderId="7" xfId="0" applyNumberFormat="1" applyFont="1" applyBorder="1"/>
    <xf numFmtId="0" fontId="3" fillId="8" borderId="6" xfId="0" applyFont="1" applyFill="1" applyBorder="1" applyProtection="1">
      <protection locked="0"/>
    </xf>
    <xf numFmtId="0" fontId="3" fillId="8" borderId="8" xfId="0" applyFont="1" applyFill="1" applyBorder="1" applyProtection="1">
      <protection locked="0"/>
    </xf>
    <xf numFmtId="0" fontId="3" fillId="8" borderId="1" xfId="0" applyFont="1" applyFill="1" applyBorder="1" applyProtection="1">
      <protection locked="0"/>
    </xf>
    <xf numFmtId="0" fontId="3" fillId="8" borderId="17" xfId="0" applyFont="1" applyFill="1" applyBorder="1" applyProtection="1">
      <protection locked="0"/>
    </xf>
    <xf numFmtId="0" fontId="3" fillId="8" borderId="24" xfId="0" applyFont="1" applyFill="1" applyBorder="1" applyProtection="1">
      <protection locked="0"/>
    </xf>
    <xf numFmtId="0" fontId="3" fillId="8" borderId="14" xfId="0" applyFont="1" applyFill="1" applyBorder="1" applyProtection="1">
      <protection locked="0"/>
    </xf>
    <xf numFmtId="9" fontId="2" fillId="3" borderId="17" xfId="2" applyFont="1" applyFill="1" applyBorder="1" applyProtection="1"/>
    <xf numFmtId="9" fontId="2" fillId="3" borderId="7" xfId="2" applyFont="1" applyFill="1" applyBorder="1" applyProtection="1"/>
    <xf numFmtId="3" fontId="2" fillId="3" borderId="7" xfId="0" applyNumberFormat="1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3" fontId="2" fillId="3" borderId="0" xfId="0" applyNumberFormat="1" applyFont="1" applyFill="1" applyAlignment="1" applyProtection="1">
      <alignment horizontal="right"/>
      <protection locked="0"/>
    </xf>
    <xf numFmtId="165" fontId="2" fillId="3" borderId="7" xfId="0" applyNumberFormat="1" applyFont="1" applyFill="1" applyBorder="1" applyProtection="1">
      <protection locked="0"/>
    </xf>
    <xf numFmtId="165" fontId="2" fillId="3" borderId="0" xfId="0" applyNumberFormat="1" applyFont="1" applyFill="1" applyProtection="1">
      <protection locked="0"/>
    </xf>
    <xf numFmtId="9" fontId="2" fillId="3" borderId="7" xfId="0" applyNumberFormat="1" applyFont="1" applyFill="1" applyBorder="1" applyProtection="1">
      <protection locked="0"/>
    </xf>
    <xf numFmtId="3" fontId="13" fillId="0" borderId="13" xfId="0" applyNumberFormat="1" applyFont="1" applyBorder="1"/>
    <xf numFmtId="9" fontId="8" fillId="0" borderId="14" xfId="2" applyFont="1" applyBorder="1" applyProtection="1"/>
    <xf numFmtId="9" fontId="8" fillId="0" borderId="0" xfId="2" applyFont="1" applyBorder="1" applyProtection="1"/>
    <xf numFmtId="9" fontId="8" fillId="0" borderId="16" xfId="2" applyFont="1" applyBorder="1" applyProtection="1"/>
    <xf numFmtId="3" fontId="8" fillId="0" borderId="14" xfId="0" applyNumberFormat="1" applyFont="1" applyBorder="1" applyProtection="1">
      <protection locked="0"/>
    </xf>
    <xf numFmtId="3" fontId="2" fillId="0" borderId="15" xfId="0" applyNumberFormat="1" applyFont="1" applyBorder="1" applyProtection="1"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5" xfId="0" applyBorder="1"/>
    <xf numFmtId="0" fontId="7" fillId="3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</cellXfs>
  <cellStyles count="3">
    <cellStyle name="Milliers" xfId="1" builtinId="3"/>
    <cellStyle name="Normal" xfId="0" builtinId="0"/>
    <cellStyle name="Pourcentage" xfId="2" builtinId="5"/>
  </cellStyles>
  <dxfs count="7">
    <dxf>
      <fill>
        <patternFill>
          <bgColor rgb="FFFFFF0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E9F6A8"/>
      <color rgb="FFCC99FF"/>
      <color rgb="FF93E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03FF3-4994-4CD4-8D65-23F366A987CA}">
  <dimension ref="A4:A9"/>
  <sheetViews>
    <sheetView workbookViewId="0">
      <selection activeCell="L27" sqref="L27"/>
    </sheetView>
  </sheetViews>
  <sheetFormatPr baseColWidth="10" defaultRowHeight="15" x14ac:dyDescent="0.25"/>
  <sheetData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9" spans="1:1" x14ac:dyDescent="0.25">
      <c r="A9" t="s">
        <v>132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E9145-CA4A-4AC3-BB42-57C7DEE61F0E}">
  <sheetPr codeName="Feuil1"/>
  <dimension ref="A1:O77"/>
  <sheetViews>
    <sheetView zoomScale="120" zoomScaleNormal="120" workbookViewId="0">
      <pane xSplit="1" ySplit="4" topLeftCell="B52" activePane="bottomRight" state="frozen"/>
      <selection pane="topRight" activeCell="B1" sqref="B1"/>
      <selection pane="bottomLeft" activeCell="A5" sqref="A5"/>
      <selection pane="bottomRight" activeCell="L45" sqref="L45"/>
    </sheetView>
  </sheetViews>
  <sheetFormatPr baseColWidth="10" defaultColWidth="10.85546875" defaultRowHeight="12" x14ac:dyDescent="0.2"/>
  <cols>
    <col min="1" max="1" width="31.7109375" style="44" customWidth="1"/>
    <col min="2" max="2" width="9" style="45" customWidth="1"/>
    <col min="3" max="10" width="9.140625" style="44" customWidth="1"/>
    <col min="11" max="11" width="12.140625" style="44" customWidth="1"/>
    <col min="12" max="12" width="43.5703125" style="44" customWidth="1"/>
    <col min="13" max="16384" width="10.85546875" style="44"/>
  </cols>
  <sheetData>
    <row r="1" spans="1:15" x14ac:dyDescent="0.2">
      <c r="A1" s="48" t="s">
        <v>38</v>
      </c>
      <c r="D1" s="185">
        <f>+D9+D11+D12+D17+D19+D23+D29+D31+D33</f>
        <v>0</v>
      </c>
      <c r="E1" s="185">
        <f>+E9+E11+E12+E17+E19+E23+E29+E31+E33</f>
        <v>0</v>
      </c>
      <c r="F1" s="46"/>
      <c r="G1" s="46"/>
      <c r="H1" s="46"/>
      <c r="I1" s="46"/>
      <c r="J1" s="46"/>
      <c r="K1" s="167">
        <f>K8+K12+K17+K19+K23+K29+K31+K33</f>
        <v>0</v>
      </c>
    </row>
    <row r="2" spans="1:15" s="54" customFormat="1" ht="26.1" customHeight="1" thickBot="1" x14ac:dyDescent="0.25">
      <c r="B2" s="49" t="s">
        <v>110</v>
      </c>
      <c r="C2" s="50" t="s">
        <v>17</v>
      </c>
      <c r="D2" s="51" t="s">
        <v>0</v>
      </c>
      <c r="E2" s="51" t="s">
        <v>1</v>
      </c>
      <c r="F2" s="51" t="s">
        <v>23</v>
      </c>
      <c r="G2" s="51" t="s">
        <v>24</v>
      </c>
      <c r="H2" s="51" t="s">
        <v>25</v>
      </c>
      <c r="I2" s="51" t="s">
        <v>26</v>
      </c>
      <c r="J2" s="51" t="s">
        <v>27</v>
      </c>
      <c r="K2" s="52" t="s">
        <v>83</v>
      </c>
      <c r="L2" s="53" t="s">
        <v>120</v>
      </c>
    </row>
    <row r="3" spans="1:15" s="54" customFormat="1" ht="35.450000000000003" hidden="1" customHeight="1" x14ac:dyDescent="0.2">
      <c r="A3" s="55"/>
      <c r="B3" s="56" t="e">
        <f>#REF!+#REF!*#REF!</f>
        <v>#REF!</v>
      </c>
      <c r="C3" s="57"/>
      <c r="D3" s="57"/>
      <c r="E3" s="57"/>
      <c r="F3" s="57"/>
      <c r="G3" s="57"/>
      <c r="H3" s="57"/>
      <c r="I3" s="57"/>
      <c r="J3" s="57"/>
      <c r="K3" s="57"/>
      <c r="L3" s="55"/>
      <c r="M3" s="55"/>
      <c r="N3" s="55"/>
      <c r="O3" s="55"/>
    </row>
    <row r="4" spans="1:15" s="54" customFormat="1" ht="35.450000000000003" hidden="1" customHeight="1" x14ac:dyDescent="0.2">
      <c r="A4" s="55"/>
      <c r="B4" s="56" t="e">
        <f>B3-#REF!</f>
        <v>#REF!</v>
      </c>
      <c r="C4" s="57" t="e">
        <f>B4/B3</f>
        <v>#REF!</v>
      </c>
      <c r="D4" s="57"/>
      <c r="E4" s="57"/>
      <c r="F4" s="57"/>
      <c r="G4" s="57"/>
      <c r="H4" s="57"/>
      <c r="I4" s="57"/>
      <c r="J4" s="57"/>
      <c r="K4" s="57"/>
      <c r="L4" s="55"/>
      <c r="M4" s="55"/>
      <c r="N4" s="55"/>
      <c r="O4" s="55"/>
    </row>
    <row r="5" spans="1:15" s="54" customFormat="1" ht="11.1" customHeight="1" x14ac:dyDescent="0.2">
      <c r="A5" s="169" t="s">
        <v>29</v>
      </c>
      <c r="B5" s="58"/>
      <c r="C5" s="59"/>
      <c r="D5" s="97"/>
      <c r="E5" s="98"/>
      <c r="F5" s="98"/>
      <c r="G5" s="98"/>
      <c r="H5" s="98"/>
      <c r="I5" s="98"/>
      <c r="J5" s="99"/>
      <c r="K5" s="167"/>
      <c r="L5" s="44"/>
      <c r="M5" s="55"/>
      <c r="N5" s="55"/>
      <c r="O5" s="55"/>
    </row>
    <row r="6" spans="1:15" s="54" customFormat="1" ht="11.1" customHeight="1" x14ac:dyDescent="0.2">
      <c r="A6" s="172" t="s">
        <v>21</v>
      </c>
      <c r="B6" s="209"/>
      <c r="C6" s="65"/>
      <c r="D6" s="206"/>
      <c r="E6" s="207"/>
      <c r="F6" s="207"/>
      <c r="G6" s="207"/>
      <c r="H6" s="207"/>
      <c r="I6" s="207"/>
      <c r="J6" s="208"/>
      <c r="K6" s="167"/>
      <c r="L6" s="44"/>
      <c r="M6" s="55"/>
      <c r="N6" s="55"/>
      <c r="O6" s="55"/>
    </row>
    <row r="7" spans="1:15" s="54" customFormat="1" ht="11.1" customHeight="1" x14ac:dyDescent="0.2">
      <c r="A7" s="170" t="s">
        <v>133</v>
      </c>
      <c r="C7" s="60"/>
      <c r="D7" s="100"/>
      <c r="E7" s="101"/>
      <c r="F7" s="101"/>
      <c r="G7" s="101"/>
      <c r="H7" s="101"/>
      <c r="I7" s="101"/>
      <c r="J7" s="102"/>
      <c r="K7" s="167"/>
      <c r="L7" s="81"/>
      <c r="M7" s="55"/>
      <c r="N7" s="55"/>
      <c r="O7" s="55"/>
    </row>
    <row r="8" spans="1:15" ht="11.1" customHeight="1" x14ac:dyDescent="0.2">
      <c r="A8" s="171" t="s">
        <v>118</v>
      </c>
      <c r="B8" s="61"/>
      <c r="C8" s="210"/>
      <c r="D8" s="10"/>
      <c r="E8" s="10"/>
      <c r="F8" s="10"/>
      <c r="G8" s="10"/>
      <c r="H8" s="10"/>
      <c r="I8" s="10"/>
      <c r="J8" s="14"/>
      <c r="K8" s="167"/>
      <c r="L8" s="128" t="s">
        <v>111</v>
      </c>
    </row>
    <row r="9" spans="1:15" ht="11.1" customHeight="1" x14ac:dyDescent="0.2">
      <c r="A9" s="172" t="s">
        <v>37</v>
      </c>
      <c r="B9" s="20">
        <f>B8*C6*(1-C7)</f>
        <v>0</v>
      </c>
      <c r="C9" s="64"/>
      <c r="D9" s="103">
        <f>+B9</f>
        <v>0</v>
      </c>
      <c r="E9" s="1"/>
      <c r="F9" s="1"/>
      <c r="G9" s="1"/>
      <c r="H9" s="1"/>
      <c r="I9" s="1"/>
      <c r="J9" s="104"/>
      <c r="K9" s="167"/>
    </row>
    <row r="10" spans="1:15" ht="11.1" customHeight="1" x14ac:dyDescent="0.2">
      <c r="A10" s="172" t="s">
        <v>22</v>
      </c>
      <c r="B10" s="20"/>
      <c r="C10" s="65"/>
      <c r="D10" s="105"/>
      <c r="E10" s="106"/>
      <c r="F10" s="1"/>
      <c r="G10" s="1"/>
      <c r="H10" s="1"/>
      <c r="I10" s="106"/>
      <c r="J10" s="107"/>
      <c r="K10" s="167"/>
      <c r="L10" s="66"/>
    </row>
    <row r="11" spans="1:15" ht="11.1" customHeight="1" x14ac:dyDescent="0.2">
      <c r="A11" s="170" t="s">
        <v>42</v>
      </c>
      <c r="B11" s="21">
        <f>B8*(1-C6)+B8*C6*C7</f>
        <v>0</v>
      </c>
      <c r="C11" s="70"/>
      <c r="D11" s="175">
        <f>C10*B11</f>
        <v>0</v>
      </c>
      <c r="E11" s="176">
        <f>B11*(1-C10)</f>
        <v>0</v>
      </c>
      <c r="F11" s="149"/>
      <c r="G11" s="149"/>
      <c r="H11" s="149"/>
      <c r="I11" s="12"/>
      <c r="J11" s="17"/>
      <c r="K11" s="167"/>
    </row>
    <row r="12" spans="1:15" ht="11.1" customHeight="1" x14ac:dyDescent="0.2">
      <c r="A12" s="171" t="s">
        <v>43</v>
      </c>
      <c r="B12" s="41">
        <f>B5-2*B8-B17-B19-B23-B29-B33</f>
        <v>0</v>
      </c>
      <c r="C12" s="210"/>
      <c r="D12" s="109">
        <f>IF(C15="O",B16/4,B16/2)+C14*B13/5</f>
        <v>0</v>
      </c>
      <c r="E12" s="110">
        <f>IF(C15="o",B16/4,"0")+(B13*(1-C14))/5</f>
        <v>0</v>
      </c>
      <c r="F12" s="111"/>
      <c r="G12" s="111"/>
      <c r="H12" s="111"/>
      <c r="I12" s="10"/>
      <c r="J12" s="14"/>
      <c r="K12" s="167"/>
    </row>
    <row r="13" spans="1:15" ht="11.1" customHeight="1" x14ac:dyDescent="0.2">
      <c r="A13" s="172" t="s">
        <v>19</v>
      </c>
      <c r="B13" s="20">
        <f>(B12*(1-C6))+B12*C7*C6</f>
        <v>0</v>
      </c>
      <c r="C13" s="64"/>
      <c r="D13" s="15"/>
      <c r="E13" s="1"/>
      <c r="F13" s="1"/>
      <c r="G13" s="1"/>
      <c r="H13" s="1"/>
      <c r="I13" s="1"/>
      <c r="J13" s="104"/>
      <c r="K13" s="167"/>
    </row>
    <row r="14" spans="1:15" ht="11.1" customHeight="1" x14ac:dyDescent="0.2">
      <c r="A14" s="172" t="s">
        <v>140</v>
      </c>
      <c r="B14" s="20"/>
      <c r="C14" s="65"/>
      <c r="D14" s="15"/>
      <c r="E14" s="1"/>
      <c r="F14" s="1"/>
      <c r="G14" s="1"/>
      <c r="H14" s="1"/>
      <c r="I14" s="1"/>
      <c r="J14" s="104"/>
      <c r="K14" s="167"/>
    </row>
    <row r="15" spans="1:15" ht="11.1" customHeight="1" x14ac:dyDescent="0.2">
      <c r="A15" s="172" t="s">
        <v>30</v>
      </c>
      <c r="B15" s="20"/>
      <c r="C15" s="69" t="s">
        <v>31</v>
      </c>
      <c r="D15" s="15"/>
      <c r="E15" s="1"/>
      <c r="F15" s="1"/>
      <c r="G15" s="1"/>
      <c r="H15" s="1"/>
      <c r="I15" s="1"/>
      <c r="J15" s="104"/>
      <c r="K15" s="167"/>
      <c r="L15" s="44" t="s">
        <v>115</v>
      </c>
    </row>
    <row r="16" spans="1:15" ht="11.1" customHeight="1" x14ac:dyDescent="0.2">
      <c r="A16" s="170" t="s">
        <v>18</v>
      </c>
      <c r="B16" s="21">
        <f>B12*C6*(1-C7)</f>
        <v>0</v>
      </c>
      <c r="C16" s="70"/>
      <c r="D16" s="18"/>
      <c r="E16" s="12"/>
      <c r="F16" s="12"/>
      <c r="G16" s="12"/>
      <c r="H16" s="12"/>
      <c r="I16" s="12"/>
      <c r="J16" s="17"/>
      <c r="K16" s="167"/>
    </row>
    <row r="17" spans="1:13" s="75" customFormat="1" ht="11.1" customHeight="1" x14ac:dyDescent="0.2">
      <c r="A17" s="171" t="s">
        <v>2</v>
      </c>
      <c r="B17" s="41">
        <f>+C17*B5</f>
        <v>0</v>
      </c>
      <c r="C17" s="73"/>
      <c r="D17" s="109">
        <f>C18*B17</f>
        <v>0</v>
      </c>
      <c r="E17" s="110">
        <f>B17*(1-C18)</f>
        <v>0</v>
      </c>
      <c r="F17" s="111"/>
      <c r="G17" s="111"/>
      <c r="H17" s="111"/>
      <c r="I17" s="10"/>
      <c r="J17" s="14"/>
      <c r="K17" s="167"/>
      <c r="L17" s="44" t="s">
        <v>108</v>
      </c>
      <c r="M17" s="74"/>
    </row>
    <row r="18" spans="1:13" ht="11.1" customHeight="1" x14ac:dyDescent="0.2">
      <c r="A18" s="170" t="s">
        <v>81</v>
      </c>
      <c r="B18" s="20"/>
      <c r="C18" s="76"/>
      <c r="D18" s="18"/>
      <c r="E18" s="12"/>
      <c r="F18" s="12"/>
      <c r="G18" s="12"/>
      <c r="H18" s="12"/>
      <c r="I18" s="12"/>
      <c r="J18" s="17"/>
      <c r="K18" s="167"/>
    </row>
    <row r="19" spans="1:13" ht="11.1" customHeight="1" x14ac:dyDescent="0.2">
      <c r="A19" s="191" t="s">
        <v>3</v>
      </c>
      <c r="B19" s="41">
        <f>+C19*B5</f>
        <v>0</v>
      </c>
      <c r="C19" s="73"/>
      <c r="D19" s="109">
        <f>B21*C22+B20</f>
        <v>0</v>
      </c>
      <c r="E19" s="110">
        <f>B20*(1-C22)</f>
        <v>0</v>
      </c>
      <c r="F19" s="111"/>
      <c r="G19" s="111"/>
      <c r="H19" s="111"/>
      <c r="I19" s="10"/>
      <c r="J19" s="14"/>
      <c r="K19" s="167"/>
      <c r="L19" s="44" t="s">
        <v>108</v>
      </c>
    </row>
    <row r="20" spans="1:13" ht="11.1" customHeight="1" x14ac:dyDescent="0.2">
      <c r="A20" s="172" t="s">
        <v>138</v>
      </c>
      <c r="B20" s="20">
        <f>B19*C6*(1-C7)</f>
        <v>0</v>
      </c>
      <c r="C20" s="82"/>
      <c r="D20" s="103"/>
      <c r="E20" s="115"/>
      <c r="F20" s="7"/>
      <c r="G20" s="7"/>
      <c r="H20" s="7"/>
      <c r="I20" s="1"/>
      <c r="J20" s="104"/>
      <c r="K20" s="167"/>
    </row>
    <row r="21" spans="1:13" ht="11.1" customHeight="1" x14ac:dyDescent="0.2">
      <c r="A21" s="172" t="s">
        <v>139</v>
      </c>
      <c r="B21" s="20">
        <f>B19*(1-C6)+B19*C7*C6</f>
        <v>0</v>
      </c>
      <c r="C21" s="82"/>
      <c r="D21" s="103"/>
      <c r="E21" s="115"/>
      <c r="F21" s="7"/>
      <c r="G21" s="7"/>
      <c r="H21" s="7"/>
      <c r="I21" s="1"/>
      <c r="J21" s="104"/>
      <c r="K21" s="167"/>
    </row>
    <row r="22" spans="1:13" ht="11.1" customHeight="1" x14ac:dyDescent="0.2">
      <c r="A22" s="170" t="s">
        <v>141</v>
      </c>
      <c r="B22" s="20"/>
      <c r="C22" s="76"/>
      <c r="D22" s="18"/>
      <c r="E22" s="12"/>
      <c r="F22" s="12"/>
      <c r="G22" s="12"/>
      <c r="H22" s="12"/>
      <c r="I22" s="12"/>
      <c r="J22" s="17"/>
      <c r="K22" s="167"/>
    </row>
    <row r="23" spans="1:13" ht="11.1" customHeight="1" x14ac:dyDescent="0.2">
      <c r="A23" s="191" t="s">
        <v>4</v>
      </c>
      <c r="B23" s="41">
        <f>+C23*B5</f>
        <v>0</v>
      </c>
      <c r="C23" s="73"/>
      <c r="D23" s="109">
        <f>B23*C24</f>
        <v>0</v>
      </c>
      <c r="E23" s="110">
        <f>B23*(1-C24)</f>
        <v>0</v>
      </c>
      <c r="F23" s="111"/>
      <c r="G23" s="111"/>
      <c r="H23" s="111"/>
      <c r="I23" s="10"/>
      <c r="J23" s="14"/>
      <c r="K23" s="167"/>
      <c r="L23" s="44" t="s">
        <v>108</v>
      </c>
    </row>
    <row r="24" spans="1:13" ht="11.1" customHeight="1" x14ac:dyDescent="0.2">
      <c r="A24" s="170" t="s">
        <v>117</v>
      </c>
      <c r="B24" s="20"/>
      <c r="C24" s="76"/>
      <c r="D24" s="18"/>
      <c r="E24" s="12"/>
      <c r="F24" s="12"/>
      <c r="G24" s="12"/>
      <c r="H24" s="12"/>
      <c r="I24" s="12"/>
      <c r="J24" s="17"/>
      <c r="K24" s="167"/>
    </row>
    <row r="25" spans="1:13" ht="11.1" customHeight="1" x14ac:dyDescent="0.2">
      <c r="A25" s="191" t="s">
        <v>84</v>
      </c>
      <c r="B25" s="41">
        <f>+C25*B23</f>
        <v>0</v>
      </c>
      <c r="C25" s="73"/>
      <c r="D25" s="109">
        <f>+C26*B25</f>
        <v>0</v>
      </c>
      <c r="E25" s="110">
        <f>+B25*C27</f>
        <v>0</v>
      </c>
      <c r="F25" s="1"/>
      <c r="G25" s="1"/>
      <c r="H25" s="115">
        <f>+B25*C28</f>
        <v>0</v>
      </c>
      <c r="I25" s="1"/>
      <c r="J25" s="104"/>
      <c r="K25" s="167"/>
      <c r="L25" s="44" t="s">
        <v>88</v>
      </c>
    </row>
    <row r="26" spans="1:13" ht="11.1" customHeight="1" x14ac:dyDescent="0.2">
      <c r="A26" s="172" t="s">
        <v>85</v>
      </c>
      <c r="B26" s="22"/>
      <c r="C26" s="78"/>
      <c r="D26" s="1"/>
      <c r="E26" s="1"/>
      <c r="F26" s="1"/>
      <c r="G26" s="1"/>
      <c r="H26" s="1"/>
      <c r="I26" s="1"/>
      <c r="J26" s="104"/>
      <c r="K26" s="167"/>
    </row>
    <row r="27" spans="1:13" ht="11.1" customHeight="1" x14ac:dyDescent="0.2">
      <c r="A27" s="172" t="s">
        <v>86</v>
      </c>
      <c r="B27" s="22"/>
      <c r="C27" s="78"/>
      <c r="D27" s="20"/>
      <c r="E27" s="1"/>
      <c r="F27" s="1"/>
      <c r="G27" s="1"/>
      <c r="H27" s="1"/>
      <c r="I27" s="1"/>
      <c r="J27" s="104"/>
      <c r="K27" s="167"/>
    </row>
    <row r="28" spans="1:13" ht="11.1" customHeight="1" x14ac:dyDescent="0.2">
      <c r="A28" s="172" t="s">
        <v>87</v>
      </c>
      <c r="B28" s="22"/>
      <c r="C28" s="78"/>
      <c r="D28" s="20"/>
      <c r="E28" s="1"/>
      <c r="F28" s="1"/>
      <c r="G28" s="1"/>
      <c r="H28" s="1"/>
      <c r="I28" s="1"/>
      <c r="J28" s="104"/>
      <c r="K28" s="167"/>
    </row>
    <row r="29" spans="1:13" ht="11.1" customHeight="1" x14ac:dyDescent="0.2">
      <c r="A29" s="171" t="s">
        <v>5</v>
      </c>
      <c r="B29" s="41">
        <f>+C29*B5</f>
        <v>0</v>
      </c>
      <c r="C29" s="73"/>
      <c r="D29" s="109">
        <f>B29*C30</f>
        <v>0</v>
      </c>
      <c r="E29" s="110">
        <f>B29*(1-C30)</f>
        <v>0</v>
      </c>
      <c r="F29" s="10"/>
      <c r="G29" s="10"/>
      <c r="H29" s="10"/>
      <c r="I29" s="10"/>
      <c r="J29" s="14"/>
      <c r="K29" s="167"/>
      <c r="L29" s="44" t="s">
        <v>32</v>
      </c>
    </row>
    <row r="30" spans="1:13" ht="11.1" customHeight="1" x14ac:dyDescent="0.2">
      <c r="A30" s="172" t="s">
        <v>34</v>
      </c>
      <c r="B30" s="20"/>
      <c r="C30" s="78"/>
      <c r="D30" s="20"/>
      <c r="E30" s="1"/>
      <c r="F30" s="1"/>
      <c r="G30" s="1"/>
      <c r="H30" s="1"/>
      <c r="I30" s="1"/>
      <c r="J30" s="104"/>
      <c r="K30" s="167"/>
      <c r="M30" s="79"/>
    </row>
    <row r="31" spans="1:13" ht="11.1" customHeight="1" x14ac:dyDescent="0.2">
      <c r="A31" s="171" t="s">
        <v>6</v>
      </c>
      <c r="B31" s="41">
        <f>B5*C31*C6</f>
        <v>0</v>
      </c>
      <c r="C31" s="73"/>
      <c r="D31" s="109">
        <f>B31*C32</f>
        <v>0</v>
      </c>
      <c r="E31" s="110">
        <f>B31*(1-C32)</f>
        <v>0</v>
      </c>
      <c r="F31" s="10"/>
      <c r="G31" s="10"/>
      <c r="H31" s="10"/>
      <c r="I31" s="10"/>
      <c r="J31" s="14"/>
      <c r="K31" s="167"/>
      <c r="L31" s="44" t="s">
        <v>33</v>
      </c>
      <c r="M31" s="79"/>
    </row>
    <row r="32" spans="1:13" ht="11.45" customHeight="1" x14ac:dyDescent="0.2">
      <c r="A32" s="172" t="s">
        <v>35</v>
      </c>
      <c r="B32" s="20"/>
      <c r="C32" s="78"/>
      <c r="D32" s="20"/>
      <c r="E32" s="1"/>
      <c r="F32" s="1"/>
      <c r="G32" s="1"/>
      <c r="H32" s="1"/>
      <c r="I32" s="1"/>
      <c r="J32" s="104"/>
      <c r="K32" s="167"/>
    </row>
    <row r="33" spans="1:12" ht="11.45" customHeight="1" x14ac:dyDescent="0.2">
      <c r="A33" s="171" t="s">
        <v>92</v>
      </c>
      <c r="B33" s="41">
        <f>C33*(C6*B5)</f>
        <v>0</v>
      </c>
      <c r="C33" s="73"/>
      <c r="D33" s="109">
        <f>B33*C34</f>
        <v>0</v>
      </c>
      <c r="E33" s="110">
        <f>B33*(1-C34)</f>
        <v>0</v>
      </c>
      <c r="F33" s="10"/>
      <c r="G33" s="10"/>
      <c r="H33" s="10"/>
      <c r="I33" s="10"/>
      <c r="J33" s="14"/>
      <c r="K33" s="167"/>
      <c r="L33" s="128" t="s">
        <v>116</v>
      </c>
    </row>
    <row r="34" spans="1:12" ht="11.1" customHeight="1" x14ac:dyDescent="0.2">
      <c r="A34" s="172" t="s">
        <v>93</v>
      </c>
      <c r="B34" s="20"/>
      <c r="C34" s="78"/>
      <c r="D34" s="20"/>
      <c r="E34" s="1"/>
      <c r="F34" s="1"/>
      <c r="G34" s="1"/>
      <c r="H34" s="1"/>
      <c r="I34" s="1"/>
      <c r="J34" s="104"/>
      <c r="K34" s="167"/>
    </row>
    <row r="35" spans="1:12" ht="11.1" customHeight="1" x14ac:dyDescent="0.2">
      <c r="A35" s="192" t="s">
        <v>36</v>
      </c>
      <c r="B35" s="42"/>
      <c r="C35" s="174"/>
      <c r="D35" s="112">
        <f>C35*(E11+E12+E17+E19+E23+E29+E31+E33)</f>
        <v>0</v>
      </c>
      <c r="E35" s="113"/>
      <c r="F35" s="113"/>
      <c r="G35" s="113"/>
      <c r="H35" s="113"/>
      <c r="I35" s="113"/>
      <c r="J35" s="114"/>
      <c r="K35" s="167"/>
      <c r="L35" s="81"/>
    </row>
    <row r="36" spans="1:12" ht="11.1" customHeight="1" x14ac:dyDescent="0.2">
      <c r="A36" s="193" t="s">
        <v>7</v>
      </c>
      <c r="B36" s="22">
        <f>+C36*B5*C37</f>
        <v>0</v>
      </c>
      <c r="C36" s="82"/>
      <c r="D36" s="20"/>
      <c r="E36" s="1"/>
      <c r="F36" s="1"/>
      <c r="G36" s="1"/>
      <c r="H36" s="1"/>
      <c r="I36" s="115">
        <f>B36</f>
        <v>0</v>
      </c>
      <c r="J36" s="173"/>
      <c r="K36" s="167"/>
      <c r="L36" s="128" t="s">
        <v>119</v>
      </c>
    </row>
    <row r="37" spans="1:12" ht="11.1" customHeight="1" x14ac:dyDescent="0.2">
      <c r="A37" s="172" t="s">
        <v>98</v>
      </c>
      <c r="B37" s="22"/>
      <c r="C37" s="159"/>
      <c r="D37" s="20"/>
      <c r="E37" s="1"/>
      <c r="F37" s="1"/>
      <c r="G37" s="1"/>
      <c r="H37" s="1"/>
      <c r="I37" s="1"/>
      <c r="J37" s="173"/>
      <c r="K37" s="167"/>
      <c r="L37" s="81"/>
    </row>
    <row r="38" spans="1:12" ht="11.1" customHeight="1" x14ac:dyDescent="0.2">
      <c r="A38" s="194" t="s">
        <v>8</v>
      </c>
      <c r="B38" s="41">
        <f>+C38*B5*C39</f>
        <v>0</v>
      </c>
      <c r="C38" s="73"/>
      <c r="D38" s="19"/>
      <c r="E38" s="10"/>
      <c r="F38" s="10"/>
      <c r="G38" s="10"/>
      <c r="H38" s="10"/>
      <c r="I38" s="111"/>
      <c r="J38" s="177">
        <f>B38</f>
        <v>0</v>
      </c>
      <c r="K38" s="167"/>
      <c r="L38" s="128" t="s">
        <v>119</v>
      </c>
    </row>
    <row r="39" spans="1:12" ht="11.1" customHeight="1" x14ac:dyDescent="0.2">
      <c r="A39" s="71" t="s">
        <v>98</v>
      </c>
      <c r="B39" s="43"/>
      <c r="C39" s="178"/>
      <c r="D39" s="18"/>
      <c r="E39" s="12"/>
      <c r="F39" s="12"/>
      <c r="G39" s="12"/>
      <c r="H39" s="12"/>
      <c r="I39" s="11"/>
      <c r="J39" s="17"/>
      <c r="K39" s="167"/>
    </row>
    <row r="40" spans="1:12" ht="11.1" customHeight="1" thickBot="1" x14ac:dyDescent="0.25">
      <c r="A40" s="195" t="s">
        <v>106</v>
      </c>
      <c r="B40" s="179">
        <f>+C40*B5</f>
        <v>0</v>
      </c>
      <c r="C40" s="180"/>
      <c r="D40" s="181"/>
      <c r="E40" s="182"/>
      <c r="F40" s="182"/>
      <c r="G40" s="182"/>
      <c r="H40" s="182"/>
      <c r="I40" s="183"/>
      <c r="J40" s="184">
        <f>B40</f>
        <v>0</v>
      </c>
      <c r="K40" s="167"/>
      <c r="L40" s="128" t="s">
        <v>119</v>
      </c>
    </row>
    <row r="41" spans="1:12" ht="11.1" customHeight="1" x14ac:dyDescent="0.2">
      <c r="A41" s="75"/>
      <c r="B41" s="9"/>
      <c r="C41" s="93"/>
      <c r="D41" s="1"/>
      <c r="E41" s="1"/>
      <c r="F41" s="1"/>
      <c r="G41" s="1"/>
      <c r="H41" s="1"/>
      <c r="I41" s="7"/>
      <c r="J41" s="7"/>
      <c r="K41" s="7"/>
    </row>
    <row r="42" spans="1:12" ht="11.1" customHeight="1" x14ac:dyDescent="0.2">
      <c r="A42" s="75"/>
      <c r="B42" s="9"/>
      <c r="C42" s="93"/>
      <c r="D42" s="1"/>
      <c r="E42" s="1"/>
      <c r="F42" s="1"/>
      <c r="G42" s="1"/>
      <c r="H42" s="1"/>
      <c r="I42" s="7"/>
      <c r="J42" s="7"/>
      <c r="K42" s="7"/>
    </row>
    <row r="43" spans="1:12" x14ac:dyDescent="0.2">
      <c r="B43" s="158"/>
    </row>
    <row r="44" spans="1:12" x14ac:dyDescent="0.2">
      <c r="A44" s="83" t="s">
        <v>51</v>
      </c>
      <c r="B44" s="67"/>
      <c r="C44" s="63"/>
      <c r="D44" s="63"/>
      <c r="E44" s="63"/>
      <c r="F44" s="63"/>
      <c r="G44" s="63"/>
      <c r="H44" s="63"/>
      <c r="I44" s="63"/>
      <c r="J44" s="62"/>
    </row>
    <row r="45" spans="1:12" ht="11.1" customHeight="1" x14ac:dyDescent="0.2">
      <c r="A45" s="168" t="s">
        <v>40</v>
      </c>
      <c r="B45" s="84"/>
      <c r="C45" s="85"/>
      <c r="D45" s="86"/>
      <c r="E45" s="86"/>
      <c r="F45" s="86"/>
      <c r="G45" s="86"/>
      <c r="H45" s="86"/>
      <c r="I45" s="86"/>
      <c r="J45" s="87"/>
    </row>
    <row r="46" spans="1:12" ht="11.1" customHeight="1" x14ac:dyDescent="0.2">
      <c r="B46" s="84"/>
      <c r="C46" s="85"/>
      <c r="J46" s="64"/>
    </row>
    <row r="47" spans="1:12" ht="11.1" customHeight="1" x14ac:dyDescent="0.2">
      <c r="A47" s="211" t="s">
        <v>52</v>
      </c>
      <c r="B47" s="68" t="s">
        <v>50</v>
      </c>
      <c r="C47" s="85"/>
      <c r="D47" s="88"/>
      <c r="E47" s="88"/>
      <c r="F47" s="85"/>
      <c r="G47" s="85"/>
      <c r="H47" s="85"/>
      <c r="I47" s="85"/>
      <c r="J47" s="89"/>
    </row>
    <row r="48" spans="1:12" ht="11.1" customHeight="1" x14ac:dyDescent="0.2">
      <c r="A48" s="212"/>
      <c r="B48" s="68" t="s">
        <v>20</v>
      </c>
      <c r="C48" s="85"/>
      <c r="D48" s="90"/>
      <c r="E48" s="90"/>
      <c r="F48" s="90"/>
      <c r="G48" s="90"/>
      <c r="H48" s="90"/>
      <c r="I48" s="85"/>
      <c r="J48" s="89"/>
    </row>
    <row r="49" spans="1:12" ht="14.25" x14ac:dyDescent="0.2">
      <c r="A49" s="212"/>
      <c r="B49" s="68" t="s">
        <v>43</v>
      </c>
      <c r="C49" s="85"/>
      <c r="D49" s="88"/>
      <c r="E49" s="88"/>
      <c r="F49" s="88"/>
      <c r="G49" s="88"/>
      <c r="H49" s="88"/>
      <c r="I49" s="85"/>
      <c r="J49" s="89"/>
    </row>
    <row r="50" spans="1:12" ht="14.25" x14ac:dyDescent="0.2">
      <c r="A50" s="212"/>
      <c r="B50" s="68" t="s">
        <v>44</v>
      </c>
      <c r="C50" s="85"/>
      <c r="D50" s="90"/>
      <c r="E50" s="90"/>
      <c r="F50" s="90"/>
      <c r="G50" s="90"/>
      <c r="H50" s="90"/>
      <c r="I50" s="85"/>
      <c r="J50" s="89"/>
    </row>
    <row r="51" spans="1:12" ht="14.25" x14ac:dyDescent="0.2">
      <c r="A51" s="212"/>
      <c r="B51" s="68" t="s">
        <v>45</v>
      </c>
      <c r="C51" s="85"/>
      <c r="D51" s="90"/>
      <c r="E51" s="90"/>
      <c r="J51" s="64"/>
    </row>
    <row r="52" spans="1:12" ht="14.25" x14ac:dyDescent="0.2">
      <c r="A52" s="212"/>
      <c r="B52" s="68" t="s">
        <v>46</v>
      </c>
      <c r="C52" s="85"/>
      <c r="D52" s="90"/>
      <c r="E52" s="90"/>
      <c r="J52" s="64"/>
    </row>
    <row r="53" spans="1:12" ht="14.25" x14ac:dyDescent="0.2">
      <c r="A53" s="212"/>
      <c r="B53" s="68" t="s">
        <v>90</v>
      </c>
      <c r="C53" s="85"/>
      <c r="D53" s="90"/>
      <c r="E53" s="90"/>
      <c r="J53" s="64"/>
    </row>
    <row r="54" spans="1:12" ht="14.25" x14ac:dyDescent="0.2">
      <c r="A54" s="212"/>
      <c r="B54" s="68" t="s">
        <v>47</v>
      </c>
      <c r="C54" s="85"/>
      <c r="D54" s="88"/>
      <c r="E54" s="45"/>
      <c r="F54" s="45"/>
      <c r="G54" s="45"/>
      <c r="H54" s="45"/>
      <c r="J54" s="64"/>
    </row>
    <row r="55" spans="1:12" ht="14.25" x14ac:dyDescent="0.2">
      <c r="A55" s="212"/>
      <c r="B55" s="68" t="s">
        <v>48</v>
      </c>
      <c r="C55" s="85"/>
      <c r="D55" s="90"/>
      <c r="E55" s="90"/>
      <c r="F55" s="90"/>
      <c r="G55" s="90"/>
      <c r="H55" s="90"/>
      <c r="J55" s="64"/>
    </row>
    <row r="56" spans="1:12" ht="14.25" x14ac:dyDescent="0.2">
      <c r="A56" s="212"/>
      <c r="B56" s="68" t="s">
        <v>49</v>
      </c>
      <c r="C56" s="85"/>
      <c r="D56" s="88"/>
      <c r="E56" s="90"/>
      <c r="F56" s="90"/>
      <c r="G56" s="90"/>
      <c r="H56" s="90"/>
      <c r="J56" s="64"/>
    </row>
    <row r="57" spans="1:12" ht="14.25" x14ac:dyDescent="0.2">
      <c r="A57" s="212"/>
      <c r="B57" s="68" t="s">
        <v>94</v>
      </c>
      <c r="C57" s="85"/>
      <c r="D57" s="88"/>
      <c r="E57" s="88"/>
      <c r="J57" s="64"/>
    </row>
    <row r="58" spans="1:12" ht="14.25" x14ac:dyDescent="0.2">
      <c r="A58" s="212"/>
      <c r="B58" s="68" t="s">
        <v>7</v>
      </c>
      <c r="C58" s="85"/>
      <c r="I58" s="90"/>
      <c r="J58" s="64"/>
    </row>
    <row r="59" spans="1:12" x14ac:dyDescent="0.2">
      <c r="A59" s="212"/>
      <c r="B59" s="68" t="s">
        <v>99</v>
      </c>
      <c r="C59" s="45"/>
      <c r="D59" s="45"/>
      <c r="J59" s="165"/>
    </row>
    <row r="60" spans="1:12" x14ac:dyDescent="0.2">
      <c r="A60" s="213"/>
      <c r="B60" s="72" t="str">
        <f>+A40</f>
        <v>Suivi et coordination du parcours PDP</v>
      </c>
      <c r="C60" s="91"/>
      <c r="D60" s="91"/>
      <c r="E60" s="72"/>
      <c r="F60" s="72"/>
      <c r="G60" s="72"/>
      <c r="H60" s="72"/>
      <c r="I60" s="72"/>
      <c r="J60" s="92"/>
      <c r="L60" s="81"/>
    </row>
    <row r="61" spans="1:12" x14ac:dyDescent="0.2">
      <c r="C61" s="93"/>
      <c r="D61" s="45"/>
    </row>
    <row r="62" spans="1:12" x14ac:dyDescent="0.2">
      <c r="A62" s="83" t="s">
        <v>60</v>
      </c>
      <c r="B62" s="67"/>
      <c r="C62" s="94"/>
      <c r="D62" s="10"/>
      <c r="E62" s="10"/>
      <c r="F62" s="10"/>
      <c r="G62" s="10"/>
      <c r="H62" s="10"/>
      <c r="I62" s="10"/>
      <c r="J62" s="14"/>
    </row>
    <row r="63" spans="1:12" x14ac:dyDescent="0.2">
      <c r="A63" s="68" t="s">
        <v>50</v>
      </c>
      <c r="B63" s="84"/>
      <c r="D63" s="7">
        <f>(D47/60)*(D9/(1-D$45))</f>
        <v>0</v>
      </c>
      <c r="E63" s="108">
        <f t="shared" ref="E63:J63" si="0">(E47/60)*(E9/(1-E$45))</f>
        <v>0</v>
      </c>
      <c r="F63" s="108">
        <f t="shared" si="0"/>
        <v>0</v>
      </c>
      <c r="G63" s="108">
        <f t="shared" si="0"/>
        <v>0</v>
      </c>
      <c r="H63" s="108">
        <f t="shared" si="0"/>
        <v>0</v>
      </c>
      <c r="I63" s="108">
        <f t="shared" si="0"/>
        <v>0</v>
      </c>
      <c r="J63" s="117">
        <f t="shared" si="0"/>
        <v>0</v>
      </c>
      <c r="K63" s="45"/>
      <c r="L63" s="45"/>
    </row>
    <row r="64" spans="1:12" x14ac:dyDescent="0.2">
      <c r="A64" s="68" t="s">
        <v>20</v>
      </c>
      <c r="C64" s="93"/>
      <c r="D64" s="7">
        <f>(D48/60)*(D11/(1-D$45))</f>
        <v>0</v>
      </c>
      <c r="E64" s="108">
        <f>(E48/60)*(E11/(1-E$45))</f>
        <v>0</v>
      </c>
      <c r="F64" s="108">
        <f t="shared" ref="F64:J64" si="1">(F48/60)*(F11/(1-F$45))</f>
        <v>0</v>
      </c>
      <c r="G64" s="108">
        <f t="shared" si="1"/>
        <v>0</v>
      </c>
      <c r="H64" s="108">
        <f t="shared" si="1"/>
        <v>0</v>
      </c>
      <c r="I64" s="108">
        <f t="shared" si="1"/>
        <v>0</v>
      </c>
      <c r="J64" s="117">
        <f t="shared" si="1"/>
        <v>0</v>
      </c>
      <c r="K64" s="45"/>
      <c r="L64" s="45"/>
    </row>
    <row r="65" spans="1:12" x14ac:dyDescent="0.2">
      <c r="A65" s="68" t="s">
        <v>43</v>
      </c>
      <c r="C65" s="66"/>
      <c r="D65" s="7">
        <f>(D49/60)*(D12/(1-D$45))</f>
        <v>0</v>
      </c>
      <c r="E65" s="108">
        <f>(E49/60)*(E12/(1-E$45))</f>
        <v>0</v>
      </c>
      <c r="F65" s="108">
        <f t="shared" ref="F65:J65" si="2">(F49/60)*(F12/(1-F$45))</f>
        <v>0</v>
      </c>
      <c r="G65" s="108">
        <f t="shared" si="2"/>
        <v>0</v>
      </c>
      <c r="H65" s="108">
        <f t="shared" si="2"/>
        <v>0</v>
      </c>
      <c r="I65" s="108">
        <f t="shared" si="2"/>
        <v>0</v>
      </c>
      <c r="J65" s="117">
        <f t="shared" si="2"/>
        <v>0</v>
      </c>
      <c r="K65" s="45"/>
      <c r="L65" s="45"/>
    </row>
    <row r="66" spans="1:12" x14ac:dyDescent="0.2">
      <c r="A66" s="68" t="s">
        <v>44</v>
      </c>
      <c r="B66" s="84"/>
      <c r="D66" s="7">
        <f>(D50/60)*(D17/(1-D$45))</f>
        <v>0</v>
      </c>
      <c r="E66" s="7">
        <f>(E50/60)*(E17/(1-E$45))</f>
        <v>0</v>
      </c>
      <c r="F66" s="108">
        <f t="shared" ref="F66:J66" si="3">(F50/60)*(F17/(1-F$45))</f>
        <v>0</v>
      </c>
      <c r="G66" s="108">
        <f t="shared" si="3"/>
        <v>0</v>
      </c>
      <c r="H66" s="108">
        <f t="shared" si="3"/>
        <v>0</v>
      </c>
      <c r="I66" s="108">
        <f t="shared" si="3"/>
        <v>0</v>
      </c>
      <c r="J66" s="117">
        <f t="shared" si="3"/>
        <v>0</v>
      </c>
      <c r="K66" s="45"/>
      <c r="L66" s="45"/>
    </row>
    <row r="67" spans="1:12" x14ac:dyDescent="0.2">
      <c r="A67" s="68" t="s">
        <v>45</v>
      </c>
      <c r="B67" s="84"/>
      <c r="C67" s="93"/>
      <c r="D67" s="7">
        <f>(D51/60)*(D19/(1-D$45))</f>
        <v>0</v>
      </c>
      <c r="E67" s="108">
        <f t="shared" ref="E67:J67" si="4">(E51/60)*(E19/(1-E$45))</f>
        <v>0</v>
      </c>
      <c r="F67" s="108">
        <f t="shared" si="4"/>
        <v>0</v>
      </c>
      <c r="G67" s="108">
        <f t="shared" si="4"/>
        <v>0</v>
      </c>
      <c r="H67" s="108">
        <f t="shared" si="4"/>
        <v>0</v>
      </c>
      <c r="I67" s="108">
        <f t="shared" si="4"/>
        <v>0</v>
      </c>
      <c r="J67" s="117">
        <f t="shared" si="4"/>
        <v>0</v>
      </c>
      <c r="K67" s="45"/>
      <c r="L67" s="45"/>
    </row>
    <row r="68" spans="1:12" x14ac:dyDescent="0.2">
      <c r="A68" s="68" t="s">
        <v>46</v>
      </c>
      <c r="B68" s="84"/>
      <c r="D68" s="7">
        <f>(D52/60)*(D23/(1-D$45))</f>
        <v>0</v>
      </c>
      <c r="E68" s="108">
        <f t="shared" ref="E68:J68" si="5">(E52/60)*(E23/(1-E$45))</f>
        <v>0</v>
      </c>
      <c r="F68" s="108">
        <f t="shared" si="5"/>
        <v>0</v>
      </c>
      <c r="G68" s="108">
        <f t="shared" si="5"/>
        <v>0</v>
      </c>
      <c r="H68" s="108">
        <f t="shared" si="5"/>
        <v>0</v>
      </c>
      <c r="I68" s="108">
        <f t="shared" si="5"/>
        <v>0</v>
      </c>
      <c r="J68" s="117">
        <f t="shared" si="5"/>
        <v>0</v>
      </c>
      <c r="K68" s="45"/>
      <c r="L68" s="45"/>
    </row>
    <row r="69" spans="1:12" x14ac:dyDescent="0.2">
      <c r="A69" s="68" t="s">
        <v>100</v>
      </c>
      <c r="B69" s="84"/>
      <c r="D69" s="7">
        <f t="shared" ref="D69:J69" si="6">(D53/60)*(D25/(1-D$45))</f>
        <v>0</v>
      </c>
      <c r="E69" s="108">
        <f t="shared" si="6"/>
        <v>0</v>
      </c>
      <c r="F69" s="108">
        <f t="shared" si="6"/>
        <v>0</v>
      </c>
      <c r="G69" s="108">
        <f t="shared" si="6"/>
        <v>0</v>
      </c>
      <c r="H69" s="108">
        <f t="shared" si="6"/>
        <v>0</v>
      </c>
      <c r="I69" s="108">
        <f t="shared" si="6"/>
        <v>0</v>
      </c>
      <c r="J69" s="117">
        <f t="shared" si="6"/>
        <v>0</v>
      </c>
      <c r="K69" s="45"/>
      <c r="L69" s="45"/>
    </row>
    <row r="70" spans="1:12" x14ac:dyDescent="0.2">
      <c r="A70" s="68" t="s">
        <v>47</v>
      </c>
      <c r="B70" s="84"/>
      <c r="D70" s="7">
        <f>(D54/60)*(D35/(1-D$45))</f>
        <v>0</v>
      </c>
      <c r="E70" s="108">
        <f t="shared" ref="E70:J70" si="7">(E54/60)*(E35/(1-E$45))</f>
        <v>0</v>
      </c>
      <c r="F70" s="108">
        <f t="shared" si="7"/>
        <v>0</v>
      </c>
      <c r="G70" s="108">
        <f t="shared" si="7"/>
        <v>0</v>
      </c>
      <c r="H70" s="108">
        <f t="shared" si="7"/>
        <v>0</v>
      </c>
      <c r="I70" s="108">
        <f t="shared" si="7"/>
        <v>0</v>
      </c>
      <c r="J70" s="117">
        <f t="shared" si="7"/>
        <v>0</v>
      </c>
      <c r="K70" s="45"/>
      <c r="L70" s="45"/>
    </row>
    <row r="71" spans="1:12" x14ac:dyDescent="0.2">
      <c r="A71" s="68" t="s">
        <v>48</v>
      </c>
      <c r="B71" s="84"/>
      <c r="D71" s="7">
        <f>(D55/60)*(D29/(1-D$45))</f>
        <v>0</v>
      </c>
      <c r="E71" s="108">
        <f t="shared" ref="E71:J71" si="8">(E55/60)*(E29/(1-E$45))</f>
        <v>0</v>
      </c>
      <c r="F71" s="108">
        <f t="shared" si="8"/>
        <v>0</v>
      </c>
      <c r="G71" s="108">
        <f t="shared" si="8"/>
        <v>0</v>
      </c>
      <c r="H71" s="108">
        <f t="shared" si="8"/>
        <v>0</v>
      </c>
      <c r="I71" s="108">
        <f t="shared" si="8"/>
        <v>0</v>
      </c>
      <c r="J71" s="117">
        <f t="shared" si="8"/>
        <v>0</v>
      </c>
      <c r="K71" s="45"/>
      <c r="L71" s="45"/>
    </row>
    <row r="72" spans="1:12" x14ac:dyDescent="0.2">
      <c r="A72" s="68" t="s">
        <v>49</v>
      </c>
      <c r="D72" s="7">
        <f>(D56/60)*(D31/(1-D$45))</f>
        <v>0</v>
      </c>
      <c r="E72" s="108">
        <f t="shared" ref="E72:J72" si="9">(E56/60)*(E31/(1-E$45))</f>
        <v>0</v>
      </c>
      <c r="F72" s="108">
        <f t="shared" si="9"/>
        <v>0</v>
      </c>
      <c r="G72" s="108">
        <f t="shared" si="9"/>
        <v>0</v>
      </c>
      <c r="H72" s="108">
        <f t="shared" si="9"/>
        <v>0</v>
      </c>
      <c r="I72" s="108">
        <f t="shared" si="9"/>
        <v>0</v>
      </c>
      <c r="J72" s="117">
        <f t="shared" si="9"/>
        <v>0</v>
      </c>
      <c r="K72" s="45"/>
      <c r="L72" s="45"/>
    </row>
    <row r="73" spans="1:12" x14ac:dyDescent="0.2">
      <c r="A73" s="68" t="s">
        <v>94</v>
      </c>
      <c r="D73" s="7">
        <f>(D57/60)*(D33/(1-D$45))</f>
        <v>0</v>
      </c>
      <c r="E73" s="108">
        <f t="shared" ref="E73:J73" si="10">(E57/60)*(E33/(1-E$45))</f>
        <v>0</v>
      </c>
      <c r="F73" s="108">
        <f t="shared" si="10"/>
        <v>0</v>
      </c>
      <c r="G73" s="108">
        <f t="shared" si="10"/>
        <v>0</v>
      </c>
      <c r="H73" s="108">
        <f t="shared" si="10"/>
        <v>0</v>
      </c>
      <c r="I73" s="108">
        <f t="shared" si="10"/>
        <v>0</v>
      </c>
      <c r="J73" s="117">
        <f t="shared" si="10"/>
        <v>0</v>
      </c>
      <c r="K73" s="45"/>
      <c r="L73" s="45"/>
    </row>
    <row r="74" spans="1:12" x14ac:dyDescent="0.2">
      <c r="A74" s="68" t="s">
        <v>7</v>
      </c>
      <c r="D74" s="7">
        <f>(D58/60)*(D36/(1-D$45))</f>
        <v>0</v>
      </c>
      <c r="E74" s="108">
        <f t="shared" ref="E74:J74" si="11">(E58/60)*(E36/(1-E$45))</f>
        <v>0</v>
      </c>
      <c r="F74" s="108">
        <f t="shared" si="11"/>
        <v>0</v>
      </c>
      <c r="G74" s="108">
        <f t="shared" si="11"/>
        <v>0</v>
      </c>
      <c r="H74" s="108">
        <f t="shared" si="11"/>
        <v>0</v>
      </c>
      <c r="I74" s="108">
        <f t="shared" si="11"/>
        <v>0</v>
      </c>
      <c r="J74" s="117">
        <f t="shared" si="11"/>
        <v>0</v>
      </c>
      <c r="K74" s="45"/>
      <c r="L74" s="45"/>
    </row>
    <row r="75" spans="1:12" x14ac:dyDescent="0.2">
      <c r="A75" s="68" t="s">
        <v>99</v>
      </c>
      <c r="D75" s="7">
        <f>(D59/60)*(D38/(1-D$45))</f>
        <v>0</v>
      </c>
      <c r="E75" s="108">
        <f t="shared" ref="E75:J75" si="12">(E59/60)*(E38/(1-E$45))</f>
        <v>0</v>
      </c>
      <c r="F75" s="108">
        <f t="shared" si="12"/>
        <v>0</v>
      </c>
      <c r="G75" s="108">
        <f t="shared" si="12"/>
        <v>0</v>
      </c>
      <c r="H75" s="108">
        <f t="shared" si="12"/>
        <v>0</v>
      </c>
      <c r="I75" s="108">
        <f t="shared" si="12"/>
        <v>0</v>
      </c>
      <c r="J75" s="117">
        <f t="shared" si="12"/>
        <v>0</v>
      </c>
      <c r="K75" s="45"/>
      <c r="L75" s="45"/>
    </row>
    <row r="76" spans="1:12" x14ac:dyDescent="0.2">
      <c r="A76" s="68" t="s">
        <v>106</v>
      </c>
      <c r="D76" s="7">
        <f>(D60/60)*(D40/(1-D$45))</f>
        <v>0</v>
      </c>
      <c r="E76" s="108">
        <f t="shared" ref="E76:I76" si="13">(E60/60)*(E40/(1-E$45))</f>
        <v>0</v>
      </c>
      <c r="F76" s="108">
        <f t="shared" si="13"/>
        <v>0</v>
      </c>
      <c r="G76" s="108">
        <f t="shared" si="13"/>
        <v>0</v>
      </c>
      <c r="H76" s="108">
        <f t="shared" si="13"/>
        <v>0</v>
      </c>
      <c r="I76" s="108">
        <f t="shared" si="13"/>
        <v>0</v>
      </c>
      <c r="J76" s="117">
        <f>(J60/60)*(J40/(1-J$45))</f>
        <v>0</v>
      </c>
      <c r="K76" s="45"/>
      <c r="L76" s="45"/>
    </row>
    <row r="77" spans="1:12" x14ac:dyDescent="0.2">
      <c r="A77" s="95" t="s">
        <v>73</v>
      </c>
      <c r="B77" s="91"/>
      <c r="C77" s="72"/>
      <c r="D77" s="118">
        <f>SUM(D63:D76)</f>
        <v>0</v>
      </c>
      <c r="E77" s="118">
        <f t="shared" ref="E77:J77" si="14">SUM(E63:E76)</f>
        <v>0</v>
      </c>
      <c r="F77" s="118">
        <f t="shared" si="14"/>
        <v>0</v>
      </c>
      <c r="G77" s="118">
        <f t="shared" si="14"/>
        <v>0</v>
      </c>
      <c r="H77" s="118">
        <f t="shared" si="14"/>
        <v>0</v>
      </c>
      <c r="I77" s="118">
        <f t="shared" si="14"/>
        <v>0</v>
      </c>
      <c r="J77" s="119">
        <f t="shared" si="14"/>
        <v>0</v>
      </c>
      <c r="K77" s="45"/>
      <c r="L77" s="45"/>
    </row>
  </sheetData>
  <mergeCells count="1">
    <mergeCell ref="A47:A60"/>
  </mergeCells>
  <pageMargins left="0.7" right="0.7" top="0.75" bottom="0.75" header="0.3" footer="0.3"/>
  <pageSetup paperSize="9" orientation="portrait" r:id="rId1"/>
  <ignoredErrors>
    <ignoredError sqref="B6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50D17-AFEE-4C3A-9CBC-711DAD9A90EB}">
  <sheetPr codeName="Feuil2"/>
  <dimension ref="A1:P88"/>
  <sheetViews>
    <sheetView zoomScale="120" zoomScaleNormal="120" workbookViewId="0">
      <pane xSplit="1" ySplit="5" topLeftCell="B62" activePane="bottomRight" state="frozen"/>
      <selection pane="topRight" activeCell="B1" sqref="B1"/>
      <selection pane="bottomLeft" activeCell="A7" sqref="A7"/>
      <selection pane="bottomRight" activeCell="M17" sqref="M17"/>
    </sheetView>
  </sheetViews>
  <sheetFormatPr baseColWidth="10" defaultColWidth="10.85546875" defaultRowHeight="12" x14ac:dyDescent="0.2"/>
  <cols>
    <col min="1" max="1" width="28.5703125" style="44" customWidth="1"/>
    <col min="2" max="2" width="9" style="45" customWidth="1"/>
    <col min="3" max="4" width="9.140625" style="44" customWidth="1"/>
    <col min="5" max="12" width="8.42578125" style="44" customWidth="1"/>
    <col min="13" max="13" width="43.5703125" style="44" customWidth="1"/>
    <col min="14" max="16384" width="10.85546875" style="44"/>
  </cols>
  <sheetData>
    <row r="1" spans="1:16" x14ac:dyDescent="0.2">
      <c r="E1" s="46"/>
      <c r="F1" s="46"/>
      <c r="G1" s="46"/>
      <c r="H1" s="46"/>
      <c r="I1" s="46"/>
      <c r="J1" s="46"/>
      <c r="K1" s="46"/>
      <c r="L1" s="187"/>
    </row>
    <row r="2" spans="1:16" s="54" customFormat="1" ht="26.1" customHeight="1" x14ac:dyDescent="0.2">
      <c r="A2" s="48" t="s">
        <v>38</v>
      </c>
      <c r="B2" s="49" t="s">
        <v>28</v>
      </c>
      <c r="C2" s="214" t="s">
        <v>17</v>
      </c>
      <c r="D2" s="215"/>
      <c r="E2" s="51" t="s">
        <v>0</v>
      </c>
      <c r="F2" s="51" t="s">
        <v>1</v>
      </c>
      <c r="G2" s="51" t="s">
        <v>23</v>
      </c>
      <c r="H2" s="51" t="s">
        <v>24</v>
      </c>
      <c r="I2" s="51" t="s">
        <v>25</v>
      </c>
      <c r="J2" s="51" t="s">
        <v>26</v>
      </c>
      <c r="K2" s="51" t="s">
        <v>27</v>
      </c>
      <c r="L2" s="52" t="s">
        <v>83</v>
      </c>
      <c r="M2" s="53" t="s">
        <v>120</v>
      </c>
    </row>
    <row r="3" spans="1:16" s="54" customFormat="1" ht="35.450000000000003" hidden="1" customHeight="1" x14ac:dyDescent="0.25">
      <c r="A3" s="120"/>
      <c r="B3" s="121" t="e">
        <f>#REF!+#REF!*#REF!</f>
        <v>#REF!</v>
      </c>
      <c r="C3" s="122"/>
      <c r="D3" s="122"/>
      <c r="E3" s="122"/>
      <c r="F3" s="122"/>
      <c r="G3" s="122"/>
      <c r="H3" s="122"/>
      <c r="I3" s="122"/>
      <c r="J3" s="122"/>
      <c r="K3" s="122"/>
      <c r="L3" s="188"/>
      <c r="M3" s="120"/>
      <c r="N3" s="120"/>
      <c r="O3" s="120"/>
      <c r="P3" s="120"/>
    </row>
    <row r="4" spans="1:16" s="54" customFormat="1" ht="35.450000000000003" hidden="1" customHeight="1" x14ac:dyDescent="0.25">
      <c r="A4" s="120"/>
      <c r="B4" s="121" t="e">
        <f>B3-#REF!</f>
        <v>#REF!</v>
      </c>
      <c r="C4" s="122" t="e">
        <f>B4/B3</f>
        <v>#REF!</v>
      </c>
      <c r="D4" s="122"/>
      <c r="E4" s="122"/>
      <c r="F4" s="122"/>
      <c r="G4" s="122"/>
      <c r="H4" s="122"/>
      <c r="I4" s="122"/>
      <c r="J4" s="122"/>
      <c r="K4" s="122"/>
      <c r="L4" s="188"/>
      <c r="M4" s="120"/>
      <c r="N4" s="120"/>
      <c r="O4" s="120"/>
      <c r="P4" s="120"/>
    </row>
    <row r="5" spans="1:16" s="75" customFormat="1" x14ac:dyDescent="0.2">
      <c r="A5" s="77" t="s">
        <v>9</v>
      </c>
      <c r="B5" s="123"/>
      <c r="C5" s="166" t="s">
        <v>56</v>
      </c>
      <c r="D5" s="166" t="s">
        <v>130</v>
      </c>
      <c r="F5" s="44"/>
      <c r="G5" s="44"/>
      <c r="H5" s="44"/>
      <c r="I5" s="44"/>
      <c r="J5" s="44"/>
      <c r="K5" s="44"/>
      <c r="L5" s="47"/>
      <c r="M5" s="44" t="s">
        <v>121</v>
      </c>
    </row>
    <row r="6" spans="1:16" x14ac:dyDescent="0.2">
      <c r="A6" s="44" t="s">
        <v>61</v>
      </c>
      <c r="B6" s="45">
        <f>+D6*$B$5</f>
        <v>0</v>
      </c>
      <c r="D6" s="160"/>
      <c r="L6" s="47"/>
    </row>
    <row r="7" spans="1:16" x14ac:dyDescent="0.2">
      <c r="A7" s="44" t="s">
        <v>62</v>
      </c>
      <c r="B7" s="45">
        <f>+D7*$B$5</f>
        <v>0</v>
      </c>
      <c r="D7" s="160"/>
      <c r="L7" s="47"/>
    </row>
    <row r="8" spans="1:16" x14ac:dyDescent="0.2">
      <c r="A8" s="44" t="s">
        <v>63</v>
      </c>
      <c r="B8" s="45">
        <f>+D8*$B$5</f>
        <v>0</v>
      </c>
      <c r="D8" s="186"/>
      <c r="L8" s="47"/>
    </row>
    <row r="9" spans="1:16" x14ac:dyDescent="0.2">
      <c r="A9" s="44" t="s">
        <v>64</v>
      </c>
      <c r="B9" s="45">
        <f>+D9*$B$5</f>
        <v>0</v>
      </c>
      <c r="D9" s="186"/>
      <c r="L9" s="47"/>
    </row>
    <row r="10" spans="1:16" x14ac:dyDescent="0.2">
      <c r="B10" s="44"/>
      <c r="C10" s="72"/>
      <c r="D10" s="72"/>
      <c r="E10" s="72"/>
      <c r="F10" s="72"/>
      <c r="G10" s="72"/>
      <c r="H10" s="72"/>
      <c r="I10" s="72"/>
      <c r="J10" s="72"/>
      <c r="K10" s="72"/>
      <c r="L10" s="47"/>
    </row>
    <row r="11" spans="1:16" x14ac:dyDescent="0.2">
      <c r="A11" s="83" t="s">
        <v>57</v>
      </c>
      <c r="B11" s="190">
        <f>SUM(B12:B19)</f>
        <v>0</v>
      </c>
      <c r="C11" s="124" t="s">
        <v>56</v>
      </c>
      <c r="D11" s="125" t="s">
        <v>122</v>
      </c>
      <c r="E11" s="80"/>
      <c r="F11" s="63"/>
      <c r="G11" s="63"/>
      <c r="H11" s="63"/>
      <c r="I11" s="63"/>
      <c r="J11" s="63"/>
      <c r="K11" s="62"/>
      <c r="L11" s="167"/>
    </row>
    <row r="12" spans="1:16" x14ac:dyDescent="0.2">
      <c r="A12" s="68" t="s">
        <v>61</v>
      </c>
      <c r="B12" s="1"/>
      <c r="C12" s="88"/>
      <c r="D12" s="126"/>
      <c r="E12" s="127"/>
      <c r="F12" s="126"/>
      <c r="G12" s="126"/>
      <c r="H12" s="126"/>
      <c r="I12" s="126"/>
      <c r="K12" s="64"/>
      <c r="L12" s="47"/>
      <c r="M12" s="128" t="s">
        <v>127</v>
      </c>
    </row>
    <row r="13" spans="1:16" x14ac:dyDescent="0.2">
      <c r="A13" s="68"/>
      <c r="B13" s="141">
        <f>D12*B6</f>
        <v>0</v>
      </c>
      <c r="C13" s="45"/>
      <c r="D13" s="129"/>
      <c r="E13" s="116">
        <f>E12*$B13</f>
        <v>0</v>
      </c>
      <c r="F13" s="108">
        <f>F12*$B13</f>
        <v>0</v>
      </c>
      <c r="G13" s="108">
        <f>G12*$B13</f>
        <v>0</v>
      </c>
      <c r="H13" s="108">
        <f>H12*$B13</f>
        <v>0</v>
      </c>
      <c r="I13" s="108">
        <f>I12*$B13</f>
        <v>0</v>
      </c>
      <c r="K13" s="64"/>
      <c r="L13" s="47"/>
    </row>
    <row r="14" spans="1:16" x14ac:dyDescent="0.2">
      <c r="A14" s="68" t="s">
        <v>62</v>
      </c>
      <c r="B14" s="1"/>
      <c r="C14" s="88"/>
      <c r="D14" s="126"/>
      <c r="E14" s="127"/>
      <c r="F14" s="126"/>
      <c r="G14" s="126"/>
      <c r="H14" s="126"/>
      <c r="I14" s="126"/>
      <c r="K14" s="64"/>
      <c r="L14" s="47"/>
    </row>
    <row r="15" spans="1:16" x14ac:dyDescent="0.2">
      <c r="A15" s="68"/>
      <c r="B15" s="141">
        <f>D14*B7</f>
        <v>0</v>
      </c>
      <c r="C15" s="45"/>
      <c r="D15" s="129"/>
      <c r="E15" s="116">
        <f>E14*$B15</f>
        <v>0</v>
      </c>
      <c r="F15" s="108">
        <f>F14*$B15</f>
        <v>0</v>
      </c>
      <c r="G15" s="108">
        <f>G14*$B15</f>
        <v>0</v>
      </c>
      <c r="H15" s="108">
        <f>H14*$B15</f>
        <v>0</v>
      </c>
      <c r="I15" s="108">
        <f>I14*$B15</f>
        <v>0</v>
      </c>
      <c r="K15" s="64"/>
      <c r="L15" s="47"/>
    </row>
    <row r="16" spans="1:16" x14ac:dyDescent="0.2">
      <c r="A16" s="68" t="s">
        <v>63</v>
      </c>
      <c r="B16" s="1"/>
      <c r="C16" s="88"/>
      <c r="D16" s="126"/>
      <c r="E16" s="127"/>
      <c r="F16" s="126"/>
      <c r="G16" s="126"/>
      <c r="H16" s="126"/>
      <c r="I16" s="126"/>
      <c r="K16" s="64"/>
      <c r="L16" s="47"/>
    </row>
    <row r="17" spans="1:13" x14ac:dyDescent="0.2">
      <c r="A17" s="68"/>
      <c r="B17" s="141">
        <f>D16*B8</f>
        <v>0</v>
      </c>
      <c r="C17" s="45"/>
      <c r="D17" s="129"/>
      <c r="E17" s="116">
        <f>E16*$B17</f>
        <v>0</v>
      </c>
      <c r="F17" s="108">
        <f>F16*$B17</f>
        <v>0</v>
      </c>
      <c r="G17" s="108">
        <f>G16*$B17</f>
        <v>0</v>
      </c>
      <c r="H17" s="108">
        <f>H16*$B17</f>
        <v>0</v>
      </c>
      <c r="I17" s="108">
        <f>I16*$B17</f>
        <v>0</v>
      </c>
      <c r="K17" s="64"/>
      <c r="L17" s="47"/>
    </row>
    <row r="18" spans="1:13" x14ac:dyDescent="0.2">
      <c r="A18" s="68" t="s">
        <v>64</v>
      </c>
      <c r="B18" s="1"/>
      <c r="C18" s="88"/>
      <c r="D18" s="126"/>
      <c r="E18" s="127"/>
      <c r="F18" s="126"/>
      <c r="G18" s="126"/>
      <c r="H18" s="126"/>
      <c r="I18" s="126"/>
      <c r="K18" s="64"/>
      <c r="L18" s="47"/>
    </row>
    <row r="19" spans="1:13" x14ac:dyDescent="0.2">
      <c r="A19" s="68"/>
      <c r="B19" s="141">
        <f>D18*B9</f>
        <v>0</v>
      </c>
      <c r="C19" s="45"/>
      <c r="D19" s="129"/>
      <c r="E19" s="116">
        <f>E18*$B19</f>
        <v>0</v>
      </c>
      <c r="F19" s="108">
        <f>F18*$B19</f>
        <v>0</v>
      </c>
      <c r="G19" s="108">
        <f>G18*$B19</f>
        <v>0</v>
      </c>
      <c r="H19" s="108">
        <f>H18*$B19</f>
        <v>0</v>
      </c>
      <c r="I19" s="108">
        <f>I18*$B19</f>
        <v>0</v>
      </c>
      <c r="K19" s="64"/>
      <c r="L19" s="47"/>
    </row>
    <row r="20" spans="1:13" x14ac:dyDescent="0.2">
      <c r="A20" s="95" t="s">
        <v>66</v>
      </c>
      <c r="B20" s="142"/>
      <c r="C20" s="96"/>
      <c r="D20" s="130"/>
      <c r="E20" s="144">
        <f>E19+E17+E15+E13</f>
        <v>0</v>
      </c>
      <c r="F20" s="145">
        <f>F19+F17+F15+F13</f>
        <v>0</v>
      </c>
      <c r="G20" s="145">
        <f>G19+G17+G15+G13</f>
        <v>0</v>
      </c>
      <c r="H20" s="145">
        <f>H19+H17+H15+H13</f>
        <v>0</v>
      </c>
      <c r="I20" s="145">
        <f>I19+I17+I15+I13</f>
        <v>0</v>
      </c>
      <c r="J20" s="131"/>
      <c r="K20" s="132"/>
      <c r="L20" s="189"/>
    </row>
    <row r="21" spans="1:13" x14ac:dyDescent="0.2">
      <c r="A21" s="83" t="s">
        <v>124</v>
      </c>
      <c r="B21" s="190" t="e">
        <f>SUM(B22:B29)</f>
        <v>#DIV/0!</v>
      </c>
      <c r="C21" s="124" t="s">
        <v>56</v>
      </c>
      <c r="D21" s="125" t="s">
        <v>91</v>
      </c>
      <c r="E21" s="80"/>
      <c r="F21" s="63"/>
      <c r="G21" s="63"/>
      <c r="H21" s="63"/>
      <c r="I21" s="63"/>
      <c r="J21" s="63"/>
      <c r="K21" s="62"/>
      <c r="L21" s="167"/>
      <c r="M21" s="44" t="s">
        <v>123</v>
      </c>
    </row>
    <row r="22" spans="1:13" x14ac:dyDescent="0.2">
      <c r="A22" s="68" t="s">
        <v>61</v>
      </c>
      <c r="B22" s="1"/>
      <c r="C22" s="88"/>
      <c r="D22" s="153"/>
      <c r="E22" s="127"/>
      <c r="F22" s="126"/>
      <c r="G22" s="126"/>
      <c r="H22" s="126"/>
      <c r="I22" s="126"/>
      <c r="K22" s="64"/>
      <c r="L22" s="47"/>
    </row>
    <row r="23" spans="1:13" x14ac:dyDescent="0.2">
      <c r="A23" s="68"/>
      <c r="B23" s="7" t="e">
        <f>+(B6-B13)/D22</f>
        <v>#DIV/0!</v>
      </c>
      <c r="C23" s="45"/>
      <c r="D23" s="45"/>
      <c r="E23" s="116" t="e">
        <f>E22*$B23</f>
        <v>#DIV/0!</v>
      </c>
      <c r="F23" s="108" t="e">
        <f>F22*$B23</f>
        <v>#DIV/0!</v>
      </c>
      <c r="G23" s="108" t="e">
        <f>G22*$B23</f>
        <v>#DIV/0!</v>
      </c>
      <c r="H23" s="108" t="e">
        <f>H22*$B23</f>
        <v>#DIV/0!</v>
      </c>
      <c r="I23" s="108" t="e">
        <f>I22*$B23</f>
        <v>#DIV/0!</v>
      </c>
      <c r="K23" s="64"/>
      <c r="L23" s="47"/>
    </row>
    <row r="24" spans="1:13" x14ac:dyDescent="0.2">
      <c r="A24" s="68" t="s">
        <v>62</v>
      </c>
      <c r="B24" s="1"/>
      <c r="C24" s="88"/>
      <c r="D24" s="153"/>
      <c r="E24" s="127"/>
      <c r="F24" s="126"/>
      <c r="G24" s="126"/>
      <c r="H24" s="126"/>
      <c r="I24" s="126"/>
      <c r="K24" s="64"/>
      <c r="L24" s="47"/>
    </row>
    <row r="25" spans="1:13" x14ac:dyDescent="0.2">
      <c r="A25" s="68"/>
      <c r="B25" s="7" t="e">
        <f>+(B7-B15)/D24</f>
        <v>#DIV/0!</v>
      </c>
      <c r="C25" s="45"/>
      <c r="D25" s="45"/>
      <c r="E25" s="116" t="e">
        <f>E24*$B25</f>
        <v>#DIV/0!</v>
      </c>
      <c r="F25" s="108" t="e">
        <f>F24*$B25</f>
        <v>#DIV/0!</v>
      </c>
      <c r="G25" s="108" t="e">
        <f>G24*$B25</f>
        <v>#DIV/0!</v>
      </c>
      <c r="H25" s="108" t="e">
        <f>H24*$B25</f>
        <v>#DIV/0!</v>
      </c>
      <c r="I25" s="108" t="e">
        <f>I24*$B25</f>
        <v>#DIV/0!</v>
      </c>
      <c r="K25" s="64"/>
      <c r="L25" s="47"/>
    </row>
    <row r="26" spans="1:13" x14ac:dyDescent="0.2">
      <c r="A26" s="68" t="s">
        <v>63</v>
      </c>
      <c r="B26" s="1"/>
      <c r="C26" s="88"/>
      <c r="D26" s="153"/>
      <c r="E26" s="127"/>
      <c r="F26" s="126"/>
      <c r="G26" s="126"/>
      <c r="H26" s="126"/>
      <c r="I26" s="126"/>
      <c r="K26" s="64"/>
      <c r="L26" s="47"/>
    </row>
    <row r="27" spans="1:13" x14ac:dyDescent="0.2">
      <c r="A27" s="68"/>
      <c r="B27" s="7" t="e">
        <f>+(B8-B17)/D26</f>
        <v>#DIV/0!</v>
      </c>
      <c r="C27" s="45"/>
      <c r="D27" s="45"/>
      <c r="E27" s="116" t="e">
        <f>E26*$B27</f>
        <v>#DIV/0!</v>
      </c>
      <c r="F27" s="108" t="e">
        <f>F26*$B27</f>
        <v>#DIV/0!</v>
      </c>
      <c r="G27" s="108" t="e">
        <f>G26*$B27</f>
        <v>#DIV/0!</v>
      </c>
      <c r="H27" s="108" t="e">
        <f>H26*$B27</f>
        <v>#DIV/0!</v>
      </c>
      <c r="I27" s="108" t="e">
        <f>I26*$B27</f>
        <v>#DIV/0!</v>
      </c>
      <c r="K27" s="64"/>
      <c r="L27" s="47"/>
      <c r="M27" s="81"/>
    </row>
    <row r="28" spans="1:13" x14ac:dyDescent="0.2">
      <c r="A28" s="68" t="s">
        <v>64</v>
      </c>
      <c r="B28" s="1"/>
      <c r="C28" s="88"/>
      <c r="D28" s="153"/>
      <c r="E28" s="127"/>
      <c r="F28" s="126"/>
      <c r="G28" s="126"/>
      <c r="H28" s="126"/>
      <c r="I28" s="126"/>
      <c r="K28" s="64"/>
      <c r="L28" s="47"/>
    </row>
    <row r="29" spans="1:13" x14ac:dyDescent="0.2">
      <c r="A29" s="68"/>
      <c r="B29" s="7" t="e">
        <f>+(B9-B19)/D28</f>
        <v>#DIV/0!</v>
      </c>
      <c r="C29" s="45"/>
      <c r="E29" s="116" t="e">
        <f>E28*$B29</f>
        <v>#DIV/0!</v>
      </c>
      <c r="F29" s="108" t="e">
        <f>F28*$B29</f>
        <v>#DIV/0!</v>
      </c>
      <c r="G29" s="108" t="e">
        <f>G28*$B29</f>
        <v>#DIV/0!</v>
      </c>
      <c r="H29" s="108" t="e">
        <f>H28*$B29</f>
        <v>#DIV/0!</v>
      </c>
      <c r="I29" s="108" t="e">
        <f>I28*$B29</f>
        <v>#DIV/0!</v>
      </c>
      <c r="K29" s="64"/>
      <c r="L29" s="47"/>
    </row>
    <row r="30" spans="1:13" x14ac:dyDescent="0.2">
      <c r="A30" s="95" t="s">
        <v>65</v>
      </c>
      <c r="B30" s="11"/>
      <c r="C30" s="91"/>
      <c r="D30" s="72"/>
      <c r="E30" s="144" t="e">
        <f>E29+E27+E25+E23</f>
        <v>#DIV/0!</v>
      </c>
      <c r="F30" s="145" t="e">
        <f>F29+F27+F25+F23</f>
        <v>#DIV/0!</v>
      </c>
      <c r="G30" s="145" t="e">
        <f>G29+G27+G25+G23</f>
        <v>#DIV/0!</v>
      </c>
      <c r="H30" s="145" t="e">
        <f>H29+H27+H25+H23</f>
        <v>#DIV/0!</v>
      </c>
      <c r="I30" s="145" t="e">
        <f>I29+I27+I25+I23</f>
        <v>#DIV/0!</v>
      </c>
      <c r="J30" s="72"/>
      <c r="K30" s="70"/>
      <c r="L30" s="47"/>
    </row>
    <row r="31" spans="1:13" x14ac:dyDescent="0.2">
      <c r="A31" s="83" t="s">
        <v>126</v>
      </c>
      <c r="B31" s="190"/>
      <c r="C31" s="201"/>
      <c r="D31" s="135"/>
      <c r="E31" s="134"/>
      <c r="F31" s="135"/>
      <c r="G31" s="135"/>
      <c r="H31" s="135"/>
      <c r="I31" s="135"/>
      <c r="J31" s="63"/>
      <c r="K31" s="62"/>
      <c r="L31" s="167"/>
      <c r="M31" s="44" t="s">
        <v>128</v>
      </c>
    </row>
    <row r="32" spans="1:13" x14ac:dyDescent="0.2">
      <c r="A32" s="68"/>
      <c r="B32" s="7">
        <f>B5*D31</f>
        <v>0</v>
      </c>
      <c r="E32" s="116">
        <f>E31*$B32</f>
        <v>0</v>
      </c>
      <c r="F32" s="108">
        <f>F31*$B32</f>
        <v>0</v>
      </c>
      <c r="G32" s="108">
        <f>G31*$B32</f>
        <v>0</v>
      </c>
      <c r="H32" s="108">
        <f>H31*$B32</f>
        <v>0</v>
      </c>
      <c r="I32" s="108">
        <f>I31*$B32</f>
        <v>0</v>
      </c>
      <c r="K32" s="64"/>
      <c r="L32" s="47"/>
    </row>
    <row r="33" spans="1:13" x14ac:dyDescent="0.2">
      <c r="A33" s="83" t="s">
        <v>137</v>
      </c>
      <c r="B33" s="63"/>
      <c r="C33" s="133"/>
      <c r="D33" s="135"/>
      <c r="E33" s="197"/>
      <c r="F33" s="198"/>
      <c r="G33" s="198"/>
      <c r="H33" s="198"/>
      <c r="I33" s="198"/>
      <c r="J33" s="63"/>
      <c r="K33" s="62"/>
      <c r="L33" s="47"/>
      <c r="M33" s="44" t="s">
        <v>128</v>
      </c>
    </row>
    <row r="34" spans="1:13" x14ac:dyDescent="0.2">
      <c r="A34" s="68"/>
      <c r="B34" s="7">
        <f>+D33*B5</f>
        <v>0</v>
      </c>
      <c r="E34" s="116">
        <f>E33*$B34</f>
        <v>0</v>
      </c>
      <c r="F34" s="108">
        <f>F33*$B34</f>
        <v>0</v>
      </c>
      <c r="G34" s="108">
        <f>G33*$B34</f>
        <v>0</v>
      </c>
      <c r="H34" s="108">
        <f>H33*$B34</f>
        <v>0</v>
      </c>
      <c r="I34" s="108">
        <f>I33*$B34</f>
        <v>0</v>
      </c>
      <c r="K34" s="64"/>
      <c r="L34" s="47"/>
    </row>
    <row r="35" spans="1:13" x14ac:dyDescent="0.2">
      <c r="A35" s="83" t="s">
        <v>58</v>
      </c>
      <c r="B35" s="143"/>
      <c r="C35" s="199" t="s">
        <v>56</v>
      </c>
      <c r="D35" s="200" t="s">
        <v>59</v>
      </c>
      <c r="E35" s="80"/>
      <c r="F35" s="63"/>
      <c r="G35" s="63"/>
      <c r="H35" s="63"/>
      <c r="I35" s="63"/>
      <c r="J35" s="63"/>
      <c r="K35" s="62"/>
      <c r="L35" s="167"/>
      <c r="M35" s="44" t="s">
        <v>123</v>
      </c>
    </row>
    <row r="36" spans="1:13" x14ac:dyDescent="0.2">
      <c r="A36" s="68" t="s">
        <v>62</v>
      </c>
      <c r="B36" s="1"/>
      <c r="C36" s="88"/>
      <c r="D36" s="88"/>
      <c r="E36" s="127"/>
      <c r="F36" s="126"/>
      <c r="G36" s="126"/>
      <c r="H36" s="126"/>
      <c r="I36" s="126"/>
      <c r="K36" s="64"/>
      <c r="L36" s="47"/>
      <c r="M36" s="44" t="s">
        <v>134</v>
      </c>
    </row>
    <row r="37" spans="1:13" x14ac:dyDescent="0.2">
      <c r="A37" s="68"/>
      <c r="B37" s="141">
        <f>0.29*B7*D36</f>
        <v>0</v>
      </c>
      <c r="C37" s="45"/>
      <c r="D37" s="45"/>
      <c r="E37" s="116">
        <f>E36*$B37</f>
        <v>0</v>
      </c>
      <c r="F37" s="108">
        <f>F36*$B37</f>
        <v>0</v>
      </c>
      <c r="G37" s="108">
        <f>G36*$B37</f>
        <v>0</v>
      </c>
      <c r="H37" s="108">
        <f>H36*$B37</f>
        <v>0</v>
      </c>
      <c r="I37" s="108">
        <f>I36*$B37</f>
        <v>0</v>
      </c>
      <c r="K37" s="64"/>
      <c r="L37" s="47"/>
    </row>
    <row r="38" spans="1:13" x14ac:dyDescent="0.2">
      <c r="A38" s="68" t="s">
        <v>63</v>
      </c>
      <c r="B38" s="1"/>
      <c r="C38" s="88"/>
      <c r="D38" s="88"/>
      <c r="E38" s="127"/>
      <c r="F38" s="126"/>
      <c r="G38" s="126"/>
      <c r="H38" s="126"/>
      <c r="I38" s="126"/>
      <c r="K38" s="64"/>
      <c r="L38" s="47"/>
      <c r="M38" s="44" t="s">
        <v>135</v>
      </c>
    </row>
    <row r="39" spans="1:13" x14ac:dyDescent="0.2">
      <c r="A39" s="68"/>
      <c r="B39" s="141">
        <f>0.84*B8*D38</f>
        <v>0</v>
      </c>
      <c r="C39" s="45"/>
      <c r="D39" s="45"/>
      <c r="E39" s="116">
        <f>E38*$B39</f>
        <v>0</v>
      </c>
      <c r="F39" s="108">
        <f>F38*$B39</f>
        <v>0</v>
      </c>
      <c r="G39" s="108">
        <f>G38*$B39</f>
        <v>0</v>
      </c>
      <c r="H39" s="108">
        <f>H38*$B39</f>
        <v>0</v>
      </c>
      <c r="I39" s="108">
        <f>I38*$B39</f>
        <v>0</v>
      </c>
      <c r="K39" s="64"/>
      <c r="L39" s="47"/>
    </row>
    <row r="40" spans="1:13" x14ac:dyDescent="0.2">
      <c r="A40" s="68" t="s">
        <v>64</v>
      </c>
      <c r="B40" s="1"/>
      <c r="C40" s="88"/>
      <c r="D40" s="88"/>
      <c r="E40" s="127"/>
      <c r="F40" s="126"/>
      <c r="G40" s="126"/>
      <c r="H40" s="126"/>
      <c r="I40" s="126"/>
      <c r="K40" s="64"/>
      <c r="L40" s="47"/>
      <c r="M40" s="44" t="s">
        <v>136</v>
      </c>
    </row>
    <row r="41" spans="1:13" x14ac:dyDescent="0.2">
      <c r="A41" s="68"/>
      <c r="B41" s="141">
        <f>0.97*B9*D40</f>
        <v>0</v>
      </c>
      <c r="E41" s="116">
        <f>E40*$B41</f>
        <v>0</v>
      </c>
      <c r="F41" s="108">
        <f>F40*$B41</f>
        <v>0</v>
      </c>
      <c r="G41" s="108">
        <f>G40*$B41</f>
        <v>0</v>
      </c>
      <c r="H41" s="108">
        <f>H40*$B41</f>
        <v>0</v>
      </c>
      <c r="I41" s="108">
        <f>I40*$B41</f>
        <v>0</v>
      </c>
      <c r="K41" s="64"/>
      <c r="L41" s="47"/>
    </row>
    <row r="42" spans="1:13" s="75" customFormat="1" x14ac:dyDescent="0.2">
      <c r="A42" s="95" t="s">
        <v>67</v>
      </c>
      <c r="B42" s="118"/>
      <c r="C42" s="131"/>
      <c r="D42" s="131"/>
      <c r="E42" s="43">
        <f>E41+E39+E37</f>
        <v>0</v>
      </c>
      <c r="F42" s="118">
        <f>F41+F39+F37</f>
        <v>0</v>
      </c>
      <c r="G42" s="118">
        <f>G41+G39+G37</f>
        <v>0</v>
      </c>
      <c r="H42" s="118">
        <f>H41+H39+H37</f>
        <v>0</v>
      </c>
      <c r="I42" s="118">
        <f>I41+I39+I37</f>
        <v>0</v>
      </c>
      <c r="J42" s="131"/>
      <c r="K42" s="132"/>
      <c r="L42" s="187"/>
    </row>
    <row r="43" spans="1:13" x14ac:dyDescent="0.2">
      <c r="A43" s="194" t="s">
        <v>107</v>
      </c>
      <c r="B43" s="67"/>
      <c r="C43" s="133"/>
      <c r="D43" s="202"/>
      <c r="E43" s="134"/>
      <c r="F43" s="135"/>
      <c r="G43" s="135"/>
      <c r="H43" s="135"/>
      <c r="I43" s="135"/>
      <c r="J43" s="63"/>
      <c r="K43" s="62"/>
      <c r="L43" s="167"/>
      <c r="M43" s="44" t="s">
        <v>109</v>
      </c>
    </row>
    <row r="44" spans="1:13" x14ac:dyDescent="0.2">
      <c r="A44" s="68"/>
      <c r="B44" s="45">
        <f>'Suivi Individuel'!B5*D43</f>
        <v>0</v>
      </c>
      <c r="C44" s="45"/>
      <c r="E44" s="116">
        <f>E43*$B44</f>
        <v>0</v>
      </c>
      <c r="F44" s="108">
        <f>F43*$B44</f>
        <v>0</v>
      </c>
      <c r="G44" s="108">
        <f>G43*$B44</f>
        <v>0</v>
      </c>
      <c r="H44" s="108">
        <f>H43*$B44</f>
        <v>0</v>
      </c>
      <c r="I44" s="108">
        <f>I43*$B44</f>
        <v>0</v>
      </c>
      <c r="K44" s="64"/>
      <c r="L44" s="47"/>
    </row>
    <row r="45" spans="1:13" x14ac:dyDescent="0.2">
      <c r="A45" s="196" t="s">
        <v>69</v>
      </c>
      <c r="C45" s="88"/>
      <c r="D45" s="203"/>
      <c r="E45" s="127"/>
      <c r="F45" s="126"/>
      <c r="G45" s="126"/>
      <c r="H45" s="126"/>
      <c r="I45" s="126"/>
      <c r="K45" s="64"/>
      <c r="L45" s="167"/>
      <c r="M45" s="44" t="s">
        <v>109</v>
      </c>
    </row>
    <row r="46" spans="1:13" x14ac:dyDescent="0.2">
      <c r="A46" s="68"/>
      <c r="B46" s="45">
        <f>'Suivi Individuel'!B5*D45</f>
        <v>0</v>
      </c>
      <c r="E46" s="116">
        <f>E45*$B46</f>
        <v>0</v>
      </c>
      <c r="F46" s="108">
        <f>F45*$B46</f>
        <v>0</v>
      </c>
      <c r="G46" s="108">
        <f>G45*$B46</f>
        <v>0</v>
      </c>
      <c r="H46" s="108">
        <f>H45*$B46</f>
        <v>0</v>
      </c>
      <c r="I46" s="108">
        <f>I45*$B46</f>
        <v>0</v>
      </c>
      <c r="K46" s="64"/>
      <c r="L46" s="47"/>
    </row>
    <row r="47" spans="1:13" ht="24" x14ac:dyDescent="0.2">
      <c r="A47" s="162" t="s">
        <v>105</v>
      </c>
      <c r="C47" s="88"/>
      <c r="D47" s="160"/>
      <c r="E47" s="163"/>
      <c r="F47" s="164"/>
      <c r="G47" s="164"/>
      <c r="H47" s="164"/>
      <c r="I47" s="164"/>
      <c r="K47" s="64"/>
      <c r="L47" s="47"/>
      <c r="M47" s="44" t="s">
        <v>109</v>
      </c>
    </row>
    <row r="48" spans="1:13" x14ac:dyDescent="0.2">
      <c r="A48" s="68"/>
      <c r="B48" s="45">
        <f>'Suivi Individuel'!B5*D47</f>
        <v>0</v>
      </c>
      <c r="E48" s="116">
        <f>E47*$B48</f>
        <v>0</v>
      </c>
      <c r="F48" s="108">
        <f>F47*$B48</f>
        <v>0</v>
      </c>
      <c r="G48" s="108">
        <f>G47*$B48</f>
        <v>0</v>
      </c>
      <c r="H48" s="108">
        <f>H47*$B48</f>
        <v>0</v>
      </c>
      <c r="I48" s="108">
        <f>I47*$B48</f>
        <v>0</v>
      </c>
      <c r="K48" s="64"/>
      <c r="L48" s="47"/>
    </row>
    <row r="49" spans="1:13" s="75" customFormat="1" x14ac:dyDescent="0.2">
      <c r="A49" s="136" t="s">
        <v>70</v>
      </c>
      <c r="B49" s="84"/>
      <c r="E49" s="146">
        <f>E46+E44+E48</f>
        <v>0</v>
      </c>
      <c r="F49" s="147">
        <f>F46+F44+F48</f>
        <v>0</v>
      </c>
      <c r="G49" s="147">
        <f>G46+G44+G48</f>
        <v>0</v>
      </c>
      <c r="H49" s="147">
        <f>H46+H44+H48</f>
        <v>0</v>
      </c>
      <c r="I49" s="147">
        <f>I46+I44+I48</f>
        <v>0</v>
      </c>
      <c r="K49" s="137"/>
      <c r="L49" s="187"/>
      <c r="M49" s="44"/>
    </row>
    <row r="50" spans="1:13" x14ac:dyDescent="0.2">
      <c r="A50" s="83" t="s">
        <v>10</v>
      </c>
      <c r="B50" s="63"/>
      <c r="C50" s="133"/>
      <c r="D50" s="135"/>
      <c r="E50" s="134"/>
      <c r="F50" s="135"/>
      <c r="G50" s="135"/>
      <c r="H50" s="135"/>
      <c r="I50" s="135"/>
      <c r="J50" s="63"/>
      <c r="K50" s="62"/>
      <c r="L50" s="167"/>
      <c r="M50" s="44" t="s">
        <v>128</v>
      </c>
    </row>
    <row r="51" spans="1:13" x14ac:dyDescent="0.2">
      <c r="A51" s="71"/>
      <c r="B51" s="91">
        <f>D50*$B$5</f>
        <v>0</v>
      </c>
      <c r="C51" s="72"/>
      <c r="D51" s="72"/>
      <c r="E51" s="148">
        <f>E50*$B51</f>
        <v>0</v>
      </c>
      <c r="F51" s="149">
        <f>F50*$B51</f>
        <v>0</v>
      </c>
      <c r="G51" s="149">
        <f>G50*$B51</f>
        <v>0</v>
      </c>
      <c r="H51" s="149">
        <f>H50*$B51</f>
        <v>0</v>
      </c>
      <c r="I51" s="149">
        <f>I50*$B51</f>
        <v>0</v>
      </c>
      <c r="J51" s="72"/>
      <c r="K51" s="70"/>
      <c r="L51" s="47"/>
    </row>
    <row r="52" spans="1:13" x14ac:dyDescent="0.2">
      <c r="A52" s="83" t="s">
        <v>12</v>
      </c>
      <c r="B52" s="67"/>
      <c r="C52" s="133"/>
      <c r="D52" s="135"/>
      <c r="E52" s="134"/>
      <c r="F52" s="135"/>
      <c r="G52" s="135"/>
      <c r="H52" s="135"/>
      <c r="I52" s="135"/>
      <c r="J52" s="63"/>
      <c r="K52" s="62"/>
      <c r="L52" s="47"/>
      <c r="M52" s="44" t="s">
        <v>128</v>
      </c>
    </row>
    <row r="53" spans="1:13" x14ac:dyDescent="0.2">
      <c r="A53" s="71"/>
      <c r="B53" s="91">
        <f>D52*$B$5</f>
        <v>0</v>
      </c>
      <c r="C53" s="72"/>
      <c r="D53" s="72"/>
      <c r="E53" s="148">
        <f>E52*$B53</f>
        <v>0</v>
      </c>
      <c r="F53" s="149">
        <f>F52*$B53</f>
        <v>0</v>
      </c>
      <c r="G53" s="149">
        <f>G52*$B53</f>
        <v>0</v>
      </c>
      <c r="H53" s="149">
        <f>H52*$B53</f>
        <v>0</v>
      </c>
      <c r="I53" s="149">
        <f>I52*$B53</f>
        <v>0</v>
      </c>
      <c r="J53" s="72"/>
      <c r="K53" s="70"/>
      <c r="L53" s="47"/>
    </row>
    <row r="54" spans="1:13" x14ac:dyDescent="0.2">
      <c r="A54" s="83" t="s">
        <v>11</v>
      </c>
      <c r="B54" s="63"/>
      <c r="C54" s="133"/>
      <c r="D54" s="135"/>
      <c r="E54" s="134"/>
      <c r="F54" s="135"/>
      <c r="G54" s="135"/>
      <c r="H54" s="135"/>
      <c r="I54" s="135"/>
      <c r="J54" s="63"/>
      <c r="K54" s="62"/>
      <c r="L54" s="47"/>
      <c r="M54" s="44" t="s">
        <v>128</v>
      </c>
    </row>
    <row r="55" spans="1:13" x14ac:dyDescent="0.2">
      <c r="A55" s="71"/>
      <c r="B55" s="91">
        <f>D54*$B$5</f>
        <v>0</v>
      </c>
      <c r="C55" s="72"/>
      <c r="D55" s="72"/>
      <c r="E55" s="148">
        <f>E54*$B55</f>
        <v>0</v>
      </c>
      <c r="F55" s="149">
        <f>F54*$B55</f>
        <v>0</v>
      </c>
      <c r="G55" s="149">
        <f>G54*$B55</f>
        <v>0</v>
      </c>
      <c r="H55" s="149">
        <f>H54*$B55</f>
        <v>0</v>
      </c>
      <c r="I55" s="149">
        <f>I54*$B55</f>
        <v>0</v>
      </c>
      <c r="J55" s="72"/>
      <c r="K55" s="70"/>
      <c r="L55" s="47"/>
    </row>
    <row r="56" spans="1:13" x14ac:dyDescent="0.2">
      <c r="A56" s="75" t="s">
        <v>102</v>
      </c>
      <c r="C56" s="133"/>
      <c r="D56" s="135"/>
      <c r="E56" s="134"/>
      <c r="F56" s="135"/>
      <c r="G56" s="135"/>
      <c r="H56" s="135"/>
      <c r="I56" s="135"/>
      <c r="J56" s="135"/>
      <c r="K56" s="62"/>
      <c r="L56" s="47"/>
      <c r="M56" s="44" t="s">
        <v>128</v>
      </c>
    </row>
    <row r="57" spans="1:13" x14ac:dyDescent="0.2">
      <c r="B57" s="45">
        <f>D56*$B$5</f>
        <v>0</v>
      </c>
      <c r="E57" s="148">
        <f t="shared" ref="E57:J57" si="0">E56*$B57</f>
        <v>0</v>
      </c>
      <c r="F57" s="149">
        <f t="shared" si="0"/>
        <v>0</v>
      </c>
      <c r="G57" s="149">
        <f t="shared" si="0"/>
        <v>0</v>
      </c>
      <c r="H57" s="149">
        <f t="shared" si="0"/>
        <v>0</v>
      </c>
      <c r="I57" s="149">
        <f t="shared" si="0"/>
        <v>0</v>
      </c>
      <c r="J57" s="149">
        <f t="shared" si="0"/>
        <v>0</v>
      </c>
      <c r="K57" s="70"/>
      <c r="L57" s="47"/>
    </row>
    <row r="58" spans="1:13" x14ac:dyDescent="0.2">
      <c r="A58" s="83" t="s">
        <v>15</v>
      </c>
      <c r="B58" s="63"/>
      <c r="C58" s="133"/>
      <c r="D58" s="204"/>
      <c r="E58" s="134"/>
      <c r="F58" s="135"/>
      <c r="G58" s="135"/>
      <c r="H58" s="135"/>
      <c r="I58" s="135"/>
      <c r="J58" s="135"/>
      <c r="K58" s="62"/>
      <c r="L58" s="167"/>
      <c r="M58" s="44" t="s">
        <v>128</v>
      </c>
    </row>
    <row r="59" spans="1:13" x14ac:dyDescent="0.2">
      <c r="A59" s="71"/>
      <c r="B59" s="45">
        <f>D58*$B$5</f>
        <v>0</v>
      </c>
      <c r="C59" s="72"/>
      <c r="D59" s="72"/>
      <c r="E59" s="148">
        <f t="shared" ref="E59:I59" si="1">E58*$B59</f>
        <v>0</v>
      </c>
      <c r="F59" s="149">
        <f t="shared" si="1"/>
        <v>0</v>
      </c>
      <c r="G59" s="149">
        <f t="shared" si="1"/>
        <v>0</v>
      </c>
      <c r="H59" s="149">
        <f t="shared" si="1"/>
        <v>0</v>
      </c>
      <c r="I59" s="149">
        <f t="shared" si="1"/>
        <v>0</v>
      </c>
      <c r="J59" s="149">
        <f>J58*$B59</f>
        <v>0</v>
      </c>
      <c r="K59" s="70"/>
      <c r="L59" s="47"/>
    </row>
    <row r="60" spans="1:13" x14ac:dyDescent="0.2">
      <c r="A60" s="83" t="s">
        <v>129</v>
      </c>
      <c r="B60" s="67"/>
      <c r="C60" s="133"/>
      <c r="D60" s="202"/>
      <c r="E60" s="134"/>
      <c r="F60" s="135"/>
      <c r="G60" s="135"/>
      <c r="H60" s="135"/>
      <c r="I60" s="135"/>
      <c r="J60" s="63"/>
      <c r="K60" s="62"/>
      <c r="L60" s="47"/>
      <c r="M60" s="44" t="s">
        <v>128</v>
      </c>
    </row>
    <row r="61" spans="1:13" x14ac:dyDescent="0.2">
      <c r="A61" s="71"/>
      <c r="B61" s="45">
        <f>D60*$B$5</f>
        <v>0</v>
      </c>
      <c r="C61" s="72"/>
      <c r="D61" s="72"/>
      <c r="E61" s="148">
        <f>E60*$B61</f>
        <v>0</v>
      </c>
      <c r="F61" s="149">
        <f>F60*$B61</f>
        <v>0</v>
      </c>
      <c r="G61" s="149">
        <f>G60*$B61</f>
        <v>0</v>
      </c>
      <c r="H61" s="149">
        <f>H60*$B61</f>
        <v>0</v>
      </c>
      <c r="I61" s="149">
        <f>I60*$B61</f>
        <v>0</v>
      </c>
      <c r="J61" s="72"/>
      <c r="K61" s="70"/>
      <c r="L61" s="47"/>
    </row>
    <row r="62" spans="1:13" x14ac:dyDescent="0.2">
      <c r="A62" s="80" t="s">
        <v>71</v>
      </c>
      <c r="B62" s="138"/>
      <c r="C62" s="139"/>
      <c r="D62" s="63"/>
      <c r="E62" s="134"/>
      <c r="F62" s="135"/>
      <c r="G62" s="135"/>
      <c r="H62" s="135"/>
      <c r="I62" s="135"/>
      <c r="J62" s="63"/>
      <c r="K62" s="62"/>
      <c r="L62" s="47"/>
      <c r="M62" s="44" t="s">
        <v>72</v>
      </c>
    </row>
    <row r="63" spans="1:13" x14ac:dyDescent="0.2">
      <c r="A63" s="140" t="s">
        <v>97</v>
      </c>
      <c r="B63" s="11" t="e">
        <f>SUM(B23:B61)+B11</f>
        <v>#DIV/0!</v>
      </c>
      <c r="C63" s="72"/>
      <c r="D63" s="72"/>
      <c r="E63" s="148" t="e">
        <f>E62*$B63</f>
        <v>#DIV/0!</v>
      </c>
      <c r="F63" s="149" t="e">
        <f>F62*$B63</f>
        <v>#DIV/0!</v>
      </c>
      <c r="G63" s="149" t="e">
        <f>G62*$B63</f>
        <v>#DIV/0!</v>
      </c>
      <c r="H63" s="149" t="e">
        <f>H62*$B63</f>
        <v>#DIV/0!</v>
      </c>
      <c r="I63" s="149" t="e">
        <f>I62*$B63</f>
        <v>#DIV/0!</v>
      </c>
      <c r="J63" s="72"/>
      <c r="K63" s="70"/>
      <c r="L63" s="47"/>
    </row>
    <row r="64" spans="1:13" x14ac:dyDescent="0.2">
      <c r="A64" s="83" t="s">
        <v>13</v>
      </c>
      <c r="B64" s="67"/>
      <c r="C64" s="133"/>
      <c r="D64" s="63"/>
      <c r="E64" s="80"/>
      <c r="F64" s="63"/>
      <c r="G64" s="63"/>
      <c r="H64" s="63"/>
      <c r="I64" s="63"/>
      <c r="J64" s="63"/>
      <c r="K64" s="62"/>
      <c r="L64" s="47"/>
    </row>
    <row r="65" spans="1:12" x14ac:dyDescent="0.2">
      <c r="A65" s="68"/>
      <c r="E65" s="68"/>
      <c r="K65" s="64"/>
      <c r="L65" s="47"/>
    </row>
    <row r="66" spans="1:12" x14ac:dyDescent="0.2">
      <c r="A66" s="83" t="s">
        <v>14</v>
      </c>
      <c r="C66" s="88"/>
      <c r="E66" s="68"/>
      <c r="K66" s="64"/>
      <c r="L66" s="47"/>
    </row>
    <row r="67" spans="1:12" x14ac:dyDescent="0.2">
      <c r="A67" s="71"/>
      <c r="B67" s="91"/>
      <c r="C67" s="72"/>
      <c r="D67" s="72"/>
      <c r="E67" s="71"/>
      <c r="F67" s="72"/>
      <c r="G67" s="72"/>
      <c r="H67" s="72"/>
      <c r="I67" s="72"/>
      <c r="J67" s="72"/>
      <c r="K67" s="70"/>
      <c r="L67" s="47"/>
    </row>
    <row r="70" spans="1:12" x14ac:dyDescent="0.2">
      <c r="A70" s="83" t="s">
        <v>60</v>
      </c>
      <c r="B70" s="67"/>
      <c r="C70" s="63"/>
      <c r="D70" s="63"/>
      <c r="E70" s="19"/>
      <c r="F70" s="10"/>
      <c r="G70" s="10"/>
      <c r="H70" s="10"/>
      <c r="I70" s="10"/>
      <c r="J70" s="10"/>
      <c r="K70" s="14"/>
      <c r="L70" s="1"/>
    </row>
    <row r="71" spans="1:12" x14ac:dyDescent="0.2">
      <c r="A71" s="68" t="s">
        <v>66</v>
      </c>
      <c r="E71" s="20">
        <f t="shared" ref="E71:J71" si="2">+E13*$C12+E15*$C14+E17*$C16+E19*$C18</f>
        <v>0</v>
      </c>
      <c r="F71" s="7">
        <f t="shared" si="2"/>
        <v>0</v>
      </c>
      <c r="G71" s="7">
        <f t="shared" si="2"/>
        <v>0</v>
      </c>
      <c r="H71" s="7">
        <f t="shared" si="2"/>
        <v>0</v>
      </c>
      <c r="I71" s="7">
        <f t="shared" si="2"/>
        <v>0</v>
      </c>
      <c r="J71" s="7">
        <f t="shared" si="2"/>
        <v>0</v>
      </c>
      <c r="K71" s="104"/>
      <c r="L71" s="1"/>
    </row>
    <row r="72" spans="1:12" x14ac:dyDescent="0.2">
      <c r="A72" s="68" t="s">
        <v>65</v>
      </c>
      <c r="E72" s="20" t="e">
        <f t="shared" ref="E72:J72" si="3">+E23*$C22+E25*$C24+E27*$C26+E29*$C28</f>
        <v>#DIV/0!</v>
      </c>
      <c r="F72" s="7" t="e">
        <f t="shared" si="3"/>
        <v>#DIV/0!</v>
      </c>
      <c r="G72" s="7" t="e">
        <f t="shared" si="3"/>
        <v>#DIV/0!</v>
      </c>
      <c r="H72" s="7" t="e">
        <f t="shared" si="3"/>
        <v>#DIV/0!</v>
      </c>
      <c r="I72" s="7" t="e">
        <f t="shared" si="3"/>
        <v>#DIV/0!</v>
      </c>
      <c r="J72" s="7">
        <f t="shared" si="3"/>
        <v>0</v>
      </c>
      <c r="K72" s="104"/>
      <c r="L72" s="1"/>
    </row>
    <row r="73" spans="1:12" x14ac:dyDescent="0.2">
      <c r="A73" s="68" t="s">
        <v>125</v>
      </c>
      <c r="E73" s="20">
        <f t="shared" ref="E73:J73" si="4">E32*$C31</f>
        <v>0</v>
      </c>
      <c r="F73" s="7">
        <f t="shared" si="4"/>
        <v>0</v>
      </c>
      <c r="G73" s="7">
        <f t="shared" si="4"/>
        <v>0</v>
      </c>
      <c r="H73" s="7">
        <f t="shared" si="4"/>
        <v>0</v>
      </c>
      <c r="I73" s="7">
        <f>I32*$C31</f>
        <v>0</v>
      </c>
      <c r="J73" s="7">
        <f t="shared" si="4"/>
        <v>0</v>
      </c>
      <c r="K73" s="104"/>
      <c r="L73" s="1"/>
    </row>
    <row r="74" spans="1:12" x14ac:dyDescent="0.2">
      <c r="A74" s="68" t="s">
        <v>101</v>
      </c>
      <c r="E74" s="20">
        <f t="shared" ref="E74:J74" si="5">E34*$C33</f>
        <v>0</v>
      </c>
      <c r="F74" s="7">
        <f t="shared" si="5"/>
        <v>0</v>
      </c>
      <c r="G74" s="7">
        <f t="shared" si="5"/>
        <v>0</v>
      </c>
      <c r="H74" s="7">
        <f t="shared" si="5"/>
        <v>0</v>
      </c>
      <c r="I74" s="7">
        <f t="shared" si="5"/>
        <v>0</v>
      </c>
      <c r="J74" s="7">
        <f t="shared" si="5"/>
        <v>0</v>
      </c>
      <c r="K74" s="104"/>
      <c r="L74" s="1"/>
    </row>
    <row r="75" spans="1:12" x14ac:dyDescent="0.2">
      <c r="A75" s="68" t="s">
        <v>67</v>
      </c>
      <c r="E75" s="20">
        <f>E37*$C36+E39*$C38+E41*$C40</f>
        <v>0</v>
      </c>
      <c r="F75" s="7">
        <f t="shared" ref="F75:J75" si="6">F37*$C36+F39*$C38+F41*$C40</f>
        <v>0</v>
      </c>
      <c r="G75" s="7">
        <f t="shared" si="6"/>
        <v>0</v>
      </c>
      <c r="H75" s="7">
        <f t="shared" si="6"/>
        <v>0</v>
      </c>
      <c r="I75" s="7">
        <f t="shared" si="6"/>
        <v>0</v>
      </c>
      <c r="J75" s="7">
        <f t="shared" si="6"/>
        <v>0</v>
      </c>
      <c r="K75" s="104"/>
      <c r="L75" s="1"/>
    </row>
    <row r="76" spans="1:12" x14ac:dyDescent="0.2">
      <c r="A76" s="68" t="s">
        <v>68</v>
      </c>
      <c r="E76" s="20">
        <f t="shared" ref="E76:J76" si="7">E44*$C43</f>
        <v>0</v>
      </c>
      <c r="F76" s="7">
        <f t="shared" si="7"/>
        <v>0</v>
      </c>
      <c r="G76" s="7">
        <f t="shared" si="7"/>
        <v>0</v>
      </c>
      <c r="H76" s="7">
        <f t="shared" si="7"/>
        <v>0</v>
      </c>
      <c r="I76" s="7">
        <f t="shared" si="7"/>
        <v>0</v>
      </c>
      <c r="J76" s="7">
        <f t="shared" si="7"/>
        <v>0</v>
      </c>
      <c r="K76" s="104"/>
      <c r="L76" s="1"/>
    </row>
    <row r="77" spans="1:12" x14ac:dyDescent="0.2">
      <c r="A77" s="68" t="s">
        <v>69</v>
      </c>
      <c r="E77" s="20">
        <f t="shared" ref="E77:J77" si="8">E46*$C45</f>
        <v>0</v>
      </c>
      <c r="F77" s="7">
        <f t="shared" si="8"/>
        <v>0</v>
      </c>
      <c r="G77" s="7">
        <f t="shared" si="8"/>
        <v>0</v>
      </c>
      <c r="H77" s="7">
        <f t="shared" si="8"/>
        <v>0</v>
      </c>
      <c r="I77" s="7">
        <f t="shared" si="8"/>
        <v>0</v>
      </c>
      <c r="J77" s="7">
        <f t="shared" si="8"/>
        <v>0</v>
      </c>
      <c r="K77" s="104"/>
      <c r="L77" s="1"/>
    </row>
    <row r="78" spans="1:12" x14ac:dyDescent="0.2">
      <c r="A78" s="68" t="s">
        <v>103</v>
      </c>
      <c r="E78" s="20">
        <f t="shared" ref="E78:J78" si="9">E48*$C47</f>
        <v>0</v>
      </c>
      <c r="F78" s="7">
        <f t="shared" si="9"/>
        <v>0</v>
      </c>
      <c r="G78" s="7">
        <f t="shared" si="9"/>
        <v>0</v>
      </c>
      <c r="H78" s="7">
        <f t="shared" si="9"/>
        <v>0</v>
      </c>
      <c r="I78" s="7">
        <f t="shared" si="9"/>
        <v>0</v>
      </c>
      <c r="J78" s="7">
        <f t="shared" si="9"/>
        <v>0</v>
      </c>
      <c r="K78" s="104"/>
      <c r="L78" s="1"/>
    </row>
    <row r="79" spans="1:12" x14ac:dyDescent="0.2">
      <c r="A79" s="68" t="s">
        <v>10</v>
      </c>
      <c r="E79" s="20">
        <f>E51*$C50</f>
        <v>0</v>
      </c>
      <c r="F79" s="7">
        <f>F51*$C50</f>
        <v>0</v>
      </c>
      <c r="G79" s="7">
        <f t="shared" ref="G79:J79" si="10">G51*$C50</f>
        <v>0</v>
      </c>
      <c r="H79" s="7">
        <f t="shared" si="10"/>
        <v>0</v>
      </c>
      <c r="I79" s="7">
        <f t="shared" si="10"/>
        <v>0</v>
      </c>
      <c r="J79" s="7">
        <f t="shared" si="10"/>
        <v>0</v>
      </c>
      <c r="K79" s="104"/>
      <c r="L79" s="1"/>
    </row>
    <row r="80" spans="1:12" x14ac:dyDescent="0.2">
      <c r="A80" s="68" t="s">
        <v>12</v>
      </c>
      <c r="E80" s="20">
        <f>E53*$C52</f>
        <v>0</v>
      </c>
      <c r="F80" s="7">
        <f t="shared" ref="F80:J80" si="11">F53*$C52</f>
        <v>0</v>
      </c>
      <c r="G80" s="7">
        <f t="shared" si="11"/>
        <v>0</v>
      </c>
      <c r="H80" s="7">
        <f t="shared" si="11"/>
        <v>0</v>
      </c>
      <c r="I80" s="7">
        <f t="shared" si="11"/>
        <v>0</v>
      </c>
      <c r="J80" s="7">
        <f t="shared" si="11"/>
        <v>0</v>
      </c>
      <c r="K80" s="104"/>
      <c r="L80" s="1"/>
    </row>
    <row r="81" spans="1:12" x14ac:dyDescent="0.2">
      <c r="A81" s="68" t="s">
        <v>11</v>
      </c>
      <c r="E81" s="20">
        <f>E55*$C54</f>
        <v>0</v>
      </c>
      <c r="F81" s="7">
        <f t="shared" ref="F81:J81" si="12">F55*$C54</f>
        <v>0</v>
      </c>
      <c r="G81" s="7">
        <f t="shared" si="12"/>
        <v>0</v>
      </c>
      <c r="H81" s="7">
        <f t="shared" si="12"/>
        <v>0</v>
      </c>
      <c r="I81" s="7">
        <f t="shared" si="12"/>
        <v>0</v>
      </c>
      <c r="J81" s="7">
        <f t="shared" si="12"/>
        <v>0</v>
      </c>
      <c r="K81" s="104"/>
      <c r="L81" s="1"/>
    </row>
    <row r="82" spans="1:12" x14ac:dyDescent="0.2">
      <c r="A82" s="44" t="s">
        <v>104</v>
      </c>
      <c r="E82" s="20">
        <f>E57*$C56</f>
        <v>0</v>
      </c>
      <c r="F82" s="7">
        <f t="shared" ref="F82:J82" si="13">F57*$C56</f>
        <v>0</v>
      </c>
      <c r="G82" s="7">
        <f t="shared" si="13"/>
        <v>0</v>
      </c>
      <c r="H82" s="7">
        <f t="shared" si="13"/>
        <v>0</v>
      </c>
      <c r="I82" s="7">
        <f t="shared" si="13"/>
        <v>0</v>
      </c>
      <c r="J82" s="7">
        <f t="shared" si="13"/>
        <v>0</v>
      </c>
      <c r="K82" s="104"/>
      <c r="L82" s="1"/>
    </row>
    <row r="83" spans="1:12" x14ac:dyDescent="0.2">
      <c r="A83" s="68" t="s">
        <v>15</v>
      </c>
      <c r="E83" s="20">
        <f>E59*$C58</f>
        <v>0</v>
      </c>
      <c r="F83" s="7">
        <f t="shared" ref="F83:J83" si="14">F59*$C58</f>
        <v>0</v>
      </c>
      <c r="G83" s="7">
        <f t="shared" si="14"/>
        <v>0</v>
      </c>
      <c r="H83" s="7">
        <f t="shared" si="14"/>
        <v>0</v>
      </c>
      <c r="I83" s="7">
        <f t="shared" si="14"/>
        <v>0</v>
      </c>
      <c r="J83" s="7">
        <f t="shared" si="14"/>
        <v>0</v>
      </c>
      <c r="K83" s="104"/>
      <c r="L83" s="1"/>
    </row>
    <row r="84" spans="1:12" x14ac:dyDescent="0.2">
      <c r="A84" s="68" t="s">
        <v>16</v>
      </c>
      <c r="E84" s="20">
        <f>E61*$C60</f>
        <v>0</v>
      </c>
      <c r="F84" s="7">
        <f t="shared" ref="F84:J84" si="15">F61*$C60</f>
        <v>0</v>
      </c>
      <c r="G84" s="7">
        <f t="shared" si="15"/>
        <v>0</v>
      </c>
      <c r="H84" s="7">
        <f t="shared" si="15"/>
        <v>0</v>
      </c>
      <c r="I84" s="7">
        <f t="shared" si="15"/>
        <v>0</v>
      </c>
      <c r="J84" s="7">
        <f t="shared" si="15"/>
        <v>0</v>
      </c>
      <c r="K84" s="104"/>
      <c r="L84" s="1"/>
    </row>
    <row r="85" spans="1:12" x14ac:dyDescent="0.2">
      <c r="A85" s="68" t="s">
        <v>71</v>
      </c>
      <c r="E85" s="20" t="e">
        <f>E63*$C62</f>
        <v>#DIV/0!</v>
      </c>
      <c r="F85" s="7" t="e">
        <f t="shared" ref="F85:J85" si="16">F63*$C62</f>
        <v>#DIV/0!</v>
      </c>
      <c r="G85" s="7" t="e">
        <f t="shared" si="16"/>
        <v>#DIV/0!</v>
      </c>
      <c r="H85" s="7" t="e">
        <f t="shared" si="16"/>
        <v>#DIV/0!</v>
      </c>
      <c r="I85" s="7" t="e">
        <f t="shared" si="16"/>
        <v>#DIV/0!</v>
      </c>
      <c r="J85" s="7">
        <f t="shared" si="16"/>
        <v>0</v>
      </c>
      <c r="K85" s="104"/>
      <c r="L85" s="1"/>
    </row>
    <row r="86" spans="1:12" x14ac:dyDescent="0.2">
      <c r="A86" s="68" t="s">
        <v>13</v>
      </c>
      <c r="E86" s="20">
        <f>E65*$C64</f>
        <v>0</v>
      </c>
      <c r="F86" s="7">
        <f t="shared" ref="F86:J86" si="17">F65*$C64</f>
        <v>0</v>
      </c>
      <c r="G86" s="7">
        <f t="shared" si="17"/>
        <v>0</v>
      </c>
      <c r="H86" s="7">
        <f t="shared" si="17"/>
        <v>0</v>
      </c>
      <c r="I86" s="7">
        <f t="shared" si="17"/>
        <v>0</v>
      </c>
      <c r="J86" s="7">
        <f t="shared" si="17"/>
        <v>0</v>
      </c>
      <c r="K86" s="104"/>
      <c r="L86" s="1"/>
    </row>
    <row r="87" spans="1:12" x14ac:dyDescent="0.2">
      <c r="A87" s="68" t="s">
        <v>14</v>
      </c>
      <c r="E87" s="20">
        <f>E66*$C66</f>
        <v>0</v>
      </c>
      <c r="F87" s="7">
        <f t="shared" ref="F87:J87" si="18">F66*$C66</f>
        <v>0</v>
      </c>
      <c r="G87" s="7">
        <f t="shared" si="18"/>
        <v>0</v>
      </c>
      <c r="H87" s="7">
        <f t="shared" si="18"/>
        <v>0</v>
      </c>
      <c r="I87" s="7">
        <f t="shared" si="18"/>
        <v>0</v>
      </c>
      <c r="J87" s="7">
        <f t="shared" si="18"/>
        <v>0</v>
      </c>
      <c r="K87" s="104"/>
      <c r="L87" s="1"/>
    </row>
    <row r="88" spans="1:12" s="75" customFormat="1" x14ac:dyDescent="0.2">
      <c r="A88" s="95" t="s">
        <v>74</v>
      </c>
      <c r="B88" s="96"/>
      <c r="C88" s="131"/>
      <c r="D88" s="131"/>
      <c r="E88" s="43" t="e">
        <f>+SUM(E71:E87)</f>
        <v>#DIV/0!</v>
      </c>
      <c r="F88" s="118" t="e">
        <f t="shared" ref="F88:J88" si="19">+SUM(F71:F87)</f>
        <v>#DIV/0!</v>
      </c>
      <c r="G88" s="118" t="e">
        <f t="shared" si="19"/>
        <v>#DIV/0!</v>
      </c>
      <c r="H88" s="118" t="e">
        <f t="shared" si="19"/>
        <v>#DIV/0!</v>
      </c>
      <c r="I88" s="118" t="e">
        <f t="shared" si="19"/>
        <v>#DIV/0!</v>
      </c>
      <c r="J88" s="118">
        <f t="shared" si="19"/>
        <v>0</v>
      </c>
      <c r="K88" s="150"/>
      <c r="L88" s="2"/>
    </row>
  </sheetData>
  <mergeCells count="1">
    <mergeCell ref="C2:D2"/>
  </mergeCells>
  <phoneticPr fontId="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9B210-B5A9-4C97-BD62-D50D62829FB8}">
  <sheetPr codeName="Feuil3"/>
  <dimension ref="A1:S143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J92" sqref="J92"/>
    </sheetView>
  </sheetViews>
  <sheetFormatPr baseColWidth="10" defaultColWidth="10.85546875" defaultRowHeight="12" outlineLevelRow="3" x14ac:dyDescent="0.2"/>
  <cols>
    <col min="1" max="1" width="30.5703125" style="1" customWidth="1"/>
    <col min="2" max="8" width="10.85546875" style="1"/>
    <col min="9" max="9" width="9.42578125" style="1" customWidth="1"/>
    <col min="10" max="16384" width="10.85546875" style="1"/>
  </cols>
  <sheetData>
    <row r="1" spans="1:12" x14ac:dyDescent="0.2">
      <c r="A1" s="23" t="s">
        <v>82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x14ac:dyDescent="0.2">
      <c r="A2" s="151">
        <v>1607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2" x14ac:dyDescent="0.2">
      <c r="A3" s="23" t="s">
        <v>78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2" x14ac:dyDescent="0.2">
      <c r="A4" s="4" t="s">
        <v>39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" t="s">
        <v>131</v>
      </c>
    </row>
    <row r="5" spans="1:12" x14ac:dyDescent="0.2">
      <c r="A5" s="4" t="s">
        <v>41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</row>
    <row r="6" spans="1:12" s="3" customFormat="1" ht="10.5" customHeight="1" x14ac:dyDescent="0.2">
      <c r="B6" s="6" t="s">
        <v>0</v>
      </c>
      <c r="C6" s="6" t="s">
        <v>1</v>
      </c>
      <c r="D6" s="6" t="s">
        <v>23</v>
      </c>
      <c r="E6" s="6" t="s">
        <v>24</v>
      </c>
      <c r="F6" s="6" t="s">
        <v>25</v>
      </c>
      <c r="G6" s="6" t="s">
        <v>26</v>
      </c>
      <c r="H6" s="6" t="s">
        <v>27</v>
      </c>
      <c r="I6" s="6" t="s">
        <v>80</v>
      </c>
      <c r="J6" s="6" t="s">
        <v>95</v>
      </c>
      <c r="K6" s="6" t="s">
        <v>96</v>
      </c>
    </row>
    <row r="7" spans="1:12" s="3" customFormat="1" ht="9" customHeight="1" x14ac:dyDescent="0.2"/>
    <row r="8" spans="1:12" s="3" customFormat="1" ht="14.1" customHeight="1" x14ac:dyDescent="0.2">
      <c r="A8" s="28" t="s">
        <v>53</v>
      </c>
      <c r="B8" s="29"/>
      <c r="C8" s="29"/>
      <c r="D8" s="29"/>
      <c r="E8" s="29"/>
      <c r="F8" s="29"/>
      <c r="G8" s="29"/>
      <c r="H8" s="29"/>
      <c r="I8" s="30"/>
    </row>
    <row r="9" spans="1:12" hidden="1" outlineLevel="1" x14ac:dyDescent="0.2">
      <c r="A9" s="15" t="str">
        <f>'Suivi Individuel'!A63</f>
        <v>Embauche SIR</v>
      </c>
      <c r="B9" s="7">
        <f>'Suivi Individuel'!D63</f>
        <v>0</v>
      </c>
      <c r="C9" s="7">
        <f>'Suivi Individuel'!E63</f>
        <v>0</v>
      </c>
      <c r="D9" s="7"/>
      <c r="E9" s="7"/>
      <c r="F9" s="7"/>
      <c r="G9" s="7">
        <f>'Suivi Individuel'!I63</f>
        <v>0</v>
      </c>
      <c r="H9" s="7">
        <f>'Suivi Individuel'!J63</f>
        <v>0</v>
      </c>
      <c r="I9" s="27">
        <f>SUM(B9:H9)</f>
        <v>0</v>
      </c>
      <c r="K9" s="5"/>
    </row>
    <row r="10" spans="1:12" hidden="1" outlineLevel="1" x14ac:dyDescent="0.2">
      <c r="A10" s="15" t="str">
        <f>'Suivi Individuel'!A64</f>
        <v>VIPI</v>
      </c>
      <c r="B10" s="7">
        <f>'Suivi Individuel'!D64</f>
        <v>0</v>
      </c>
      <c r="C10" s="7">
        <f>'Suivi Individuel'!E64</f>
        <v>0</v>
      </c>
      <c r="D10" s="7"/>
      <c r="E10" s="7"/>
      <c r="F10" s="7"/>
      <c r="G10" s="7">
        <f>'Suivi Individuel'!I64</f>
        <v>0</v>
      </c>
      <c r="H10" s="7">
        <f>'Suivi Individuel'!J64</f>
        <v>0</v>
      </c>
      <c r="I10" s="27">
        <f t="shared" ref="I10:I23" si="0">SUM(B10:H10)</f>
        <v>0</v>
      </c>
    </row>
    <row r="11" spans="1:12" hidden="1" outlineLevel="1" x14ac:dyDescent="0.2">
      <c r="A11" s="15" t="str">
        <f>'Suivi Individuel'!A65</f>
        <v>Périodiques</v>
      </c>
      <c r="B11" s="7">
        <f>'Suivi Individuel'!D65</f>
        <v>0</v>
      </c>
      <c r="C11" s="7">
        <f>'Suivi Individuel'!E65</f>
        <v>0</v>
      </c>
      <c r="D11" s="7"/>
      <c r="E11" s="7"/>
      <c r="F11" s="7"/>
      <c r="G11" s="7">
        <f>'Suivi Individuel'!I65</f>
        <v>0</v>
      </c>
      <c r="H11" s="7">
        <f>'Suivi Individuel'!J65</f>
        <v>0</v>
      </c>
      <c r="I11" s="27">
        <f t="shared" si="0"/>
        <v>0</v>
      </c>
    </row>
    <row r="12" spans="1:12" hidden="1" outlineLevel="1" x14ac:dyDescent="0.2">
      <c r="A12" s="15" t="str">
        <f>'Suivi Individuel'!A66</f>
        <v>A la demande</v>
      </c>
      <c r="B12" s="7">
        <f>'Suivi Individuel'!D66</f>
        <v>0</v>
      </c>
      <c r="C12" s="7">
        <f>'Suivi Individuel'!E66</f>
        <v>0</v>
      </c>
      <c r="D12" s="7"/>
      <c r="E12" s="7"/>
      <c r="F12" s="7"/>
      <c r="G12" s="7">
        <f>'Suivi Individuel'!I66</f>
        <v>0</v>
      </c>
      <c r="H12" s="7">
        <f>'Suivi Individuel'!J66</f>
        <v>0</v>
      </c>
      <c r="I12" s="27">
        <f t="shared" si="0"/>
        <v>0</v>
      </c>
    </row>
    <row r="13" spans="1:12" hidden="1" outlineLevel="1" x14ac:dyDescent="0.2">
      <c r="A13" s="15" t="str">
        <f>'Suivi Individuel'!A67</f>
        <v>Reprise</v>
      </c>
      <c r="B13" s="7">
        <f>'Suivi Individuel'!D67</f>
        <v>0</v>
      </c>
      <c r="C13" s="7">
        <f>'Suivi Individuel'!E67</f>
        <v>0</v>
      </c>
      <c r="D13" s="7"/>
      <c r="E13" s="7"/>
      <c r="F13" s="7"/>
      <c r="G13" s="7">
        <f>'Suivi Individuel'!I67</f>
        <v>0</v>
      </c>
      <c r="H13" s="7">
        <f>'Suivi Individuel'!J67</f>
        <v>0</v>
      </c>
      <c r="I13" s="27">
        <f>SUM(B13:H13)</f>
        <v>0</v>
      </c>
    </row>
    <row r="14" spans="1:12" hidden="1" outlineLevel="1" x14ac:dyDescent="0.2">
      <c r="A14" s="15" t="str">
        <f>'Suivi Individuel'!A68</f>
        <v>Préreprise</v>
      </c>
      <c r="B14" s="7">
        <f>'Suivi Individuel'!D68</f>
        <v>0</v>
      </c>
      <c r="C14" s="7">
        <f>'Suivi Individuel'!E68</f>
        <v>0</v>
      </c>
      <c r="D14" s="7"/>
      <c r="E14" s="7"/>
      <c r="F14" s="7"/>
      <c r="G14" s="7">
        <f>'Suivi Individuel'!I68</f>
        <v>0</v>
      </c>
      <c r="H14" s="7">
        <f>'Suivi Individuel'!J68</f>
        <v>0</v>
      </c>
      <c r="I14" s="27">
        <f t="shared" si="0"/>
        <v>0</v>
      </c>
    </row>
    <row r="15" spans="1:12" hidden="1" outlineLevel="1" x14ac:dyDescent="0.2">
      <c r="A15" s="15" t="str">
        <f>'Suivi Individuel'!A69</f>
        <v>Entretiens de liaison</v>
      </c>
      <c r="B15" s="7">
        <f>'Suivi Individuel'!D69</f>
        <v>0</v>
      </c>
      <c r="C15" s="7">
        <f>'Suivi Individuel'!E69</f>
        <v>0</v>
      </c>
      <c r="D15" s="7"/>
      <c r="E15" s="7"/>
      <c r="F15" s="7">
        <f>'Suivi Individuel'!H69</f>
        <v>0</v>
      </c>
      <c r="G15" s="7">
        <f>'Suivi Individuel'!I69</f>
        <v>0</v>
      </c>
      <c r="H15" s="7">
        <f>'Suivi Individuel'!J69</f>
        <v>0</v>
      </c>
      <c r="I15" s="27">
        <f t="shared" si="0"/>
        <v>0</v>
      </c>
    </row>
    <row r="16" spans="1:12" hidden="1" outlineLevel="1" x14ac:dyDescent="0.2">
      <c r="A16" s="15" t="str">
        <f>'Suivi Individuel'!A70</f>
        <v>Réorientation Idest</v>
      </c>
      <c r="B16" s="7">
        <f>'Suivi Individuel'!D70</f>
        <v>0</v>
      </c>
      <c r="C16" s="7">
        <f>'Suivi Individuel'!E70</f>
        <v>0</v>
      </c>
      <c r="D16" s="7"/>
      <c r="E16" s="7"/>
      <c r="F16" s="7"/>
      <c r="G16" s="7">
        <f>'Suivi Individuel'!I70</f>
        <v>0</v>
      </c>
      <c r="H16" s="7">
        <f>'Suivi Individuel'!J70</f>
        <v>0</v>
      </c>
      <c r="I16" s="27">
        <f t="shared" si="0"/>
        <v>0</v>
      </c>
    </row>
    <row r="17" spans="1:11" hidden="1" outlineLevel="1" x14ac:dyDescent="0.2">
      <c r="A17" s="15" t="str">
        <f>'Suivi Individuel'!A71</f>
        <v>Mi-carrière</v>
      </c>
      <c r="B17" s="7">
        <f>'Suivi Individuel'!D71</f>
        <v>0</v>
      </c>
      <c r="C17" s="7">
        <f>'Suivi Individuel'!E71</f>
        <v>0</v>
      </c>
      <c r="D17" s="7"/>
      <c r="E17" s="7"/>
      <c r="F17" s="7"/>
      <c r="G17" s="7">
        <f>'Suivi Individuel'!I71</f>
        <v>0</v>
      </c>
      <c r="H17" s="7">
        <f>'Suivi Individuel'!J71</f>
        <v>0</v>
      </c>
      <c r="I17" s="27">
        <f t="shared" si="0"/>
        <v>0</v>
      </c>
    </row>
    <row r="18" spans="1:11" hidden="1" outlineLevel="1" x14ac:dyDescent="0.2">
      <c r="A18" s="15" t="str">
        <f>'Suivi Individuel'!A72</f>
        <v>Fin carrière</v>
      </c>
      <c r="B18" s="7">
        <f>'Suivi Individuel'!D72</f>
        <v>0</v>
      </c>
      <c r="C18" s="7">
        <f>'Suivi Individuel'!E72</f>
        <v>0</v>
      </c>
      <c r="D18" s="7"/>
      <c r="E18" s="7"/>
      <c r="F18" s="7"/>
      <c r="G18" s="7">
        <f>'Suivi Individuel'!I72</f>
        <v>0</v>
      </c>
      <c r="H18" s="7">
        <f>'Suivi Individuel'!J72</f>
        <v>0</v>
      </c>
      <c r="I18" s="27">
        <f t="shared" si="0"/>
        <v>0</v>
      </c>
    </row>
    <row r="19" spans="1:11" hidden="1" outlineLevel="1" x14ac:dyDescent="0.2">
      <c r="A19" s="15" t="str">
        <f>'Suivi Individuel'!A73</f>
        <v>Post exposition</v>
      </c>
      <c r="B19" s="7">
        <f>'Suivi Individuel'!D73</f>
        <v>0</v>
      </c>
      <c r="C19" s="7">
        <f>'Suivi Individuel'!E73</f>
        <v>0</v>
      </c>
      <c r="D19" s="7"/>
      <c r="E19" s="7"/>
      <c r="F19" s="7"/>
      <c r="G19" s="7">
        <f>'Suivi Individuel'!I73</f>
        <v>0</v>
      </c>
      <c r="H19" s="7">
        <f>'Suivi Individuel'!J73</f>
        <v>0</v>
      </c>
      <c r="I19" s="27">
        <f t="shared" si="0"/>
        <v>0</v>
      </c>
    </row>
    <row r="20" spans="1:11" hidden="1" outlineLevel="1" x14ac:dyDescent="0.2">
      <c r="A20" s="15" t="str">
        <f>'Suivi Individuel'!A74</f>
        <v>Entretiens psychologues</v>
      </c>
      <c r="B20" s="7">
        <f>'Suivi Individuel'!D74</f>
        <v>0</v>
      </c>
      <c r="C20" s="7">
        <f>'Suivi Individuel'!E74</f>
        <v>0</v>
      </c>
      <c r="D20" s="7"/>
      <c r="E20" s="7"/>
      <c r="F20" s="7"/>
      <c r="G20" s="7">
        <f>'Suivi Individuel'!I74</f>
        <v>0</v>
      </c>
      <c r="H20" s="7">
        <f>'Suivi Individuel'!J74</f>
        <v>0</v>
      </c>
      <c r="I20" s="27">
        <f t="shared" si="0"/>
        <v>0</v>
      </c>
    </row>
    <row r="21" spans="1:11" hidden="1" outlineLevel="1" x14ac:dyDescent="0.2">
      <c r="A21" s="15" t="str">
        <f>'Suivi Individuel'!A75</f>
        <v>Entretiens assistants sociaux</v>
      </c>
      <c r="B21" s="7">
        <f>'Suivi Individuel'!D75</f>
        <v>0</v>
      </c>
      <c r="C21" s="7">
        <f>'Suivi Individuel'!E75</f>
        <v>0</v>
      </c>
      <c r="D21" s="7"/>
      <c r="E21" s="7"/>
      <c r="F21" s="7"/>
      <c r="G21" s="7">
        <f>'Suivi Individuel'!I75</f>
        <v>0</v>
      </c>
      <c r="H21" s="7">
        <f>'Suivi Individuel'!J75</f>
        <v>0</v>
      </c>
      <c r="I21" s="27">
        <f t="shared" si="0"/>
        <v>0</v>
      </c>
    </row>
    <row r="22" spans="1:11" hidden="1" outlineLevel="1" x14ac:dyDescent="0.2">
      <c r="A22" s="15" t="str">
        <f>'Suivi Individuel'!A76</f>
        <v>Suivi et coordination du parcours PDP</v>
      </c>
      <c r="B22" s="7">
        <f>'Suivi Individuel'!D76</f>
        <v>0</v>
      </c>
      <c r="C22" s="7">
        <f>'Suivi Individuel'!E76</f>
        <v>0</v>
      </c>
      <c r="D22" s="7"/>
      <c r="E22" s="7"/>
      <c r="F22" s="7"/>
      <c r="G22" s="7">
        <f>'Suivi Individuel'!I76</f>
        <v>0</v>
      </c>
      <c r="H22" s="7">
        <f>'Suivi Individuel'!J76</f>
        <v>0</v>
      </c>
      <c r="I22" s="27">
        <f t="shared" si="0"/>
        <v>0</v>
      </c>
    </row>
    <row r="23" spans="1:11" s="2" customFormat="1" collapsed="1" x14ac:dyDescent="0.2">
      <c r="A23" s="31" t="s">
        <v>54</v>
      </c>
      <c r="B23" s="32">
        <f>'Suivi Individuel'!D77</f>
        <v>0</v>
      </c>
      <c r="C23" s="32">
        <f>'Suivi Individuel'!E77</f>
        <v>0</v>
      </c>
      <c r="D23" s="32"/>
      <c r="E23" s="32"/>
      <c r="F23" s="32"/>
      <c r="G23" s="32">
        <f>'Suivi Individuel'!I77</f>
        <v>0</v>
      </c>
      <c r="H23" s="32">
        <f>'Suivi Individuel'!J77</f>
        <v>0</v>
      </c>
      <c r="I23" s="33">
        <f t="shared" si="0"/>
        <v>0</v>
      </c>
      <c r="J23" s="9"/>
      <c r="K23" s="9"/>
    </row>
    <row r="24" spans="1:11" s="2" customFormat="1" hidden="1" outlineLevel="1" x14ac:dyDescent="0.2">
      <c r="A24" s="15" t="str">
        <f>AMT!A71</f>
        <v>FE initiale TOT</v>
      </c>
      <c r="B24" s="7">
        <f>AMT!E71</f>
        <v>0</v>
      </c>
      <c r="C24" s="7">
        <f>AMT!F71</f>
        <v>0</v>
      </c>
      <c r="D24" s="7">
        <f>AMT!G71</f>
        <v>0</v>
      </c>
      <c r="E24" s="7">
        <f>AMT!H71</f>
        <v>0</v>
      </c>
      <c r="F24" s="7">
        <f>AMT!I71</f>
        <v>0</v>
      </c>
      <c r="G24" s="7">
        <f>AMT!J71</f>
        <v>0</v>
      </c>
      <c r="H24" s="7">
        <f>AMT!K71</f>
        <v>0</v>
      </c>
      <c r="I24" s="27">
        <f t="shared" ref="I24:I40" si="1">SUM(B24:H24)</f>
        <v>0</v>
      </c>
    </row>
    <row r="25" spans="1:11" s="2" customFormat="1" hidden="1" outlineLevel="1" x14ac:dyDescent="0.2">
      <c r="A25" s="15" t="str">
        <f>AMT!A72</f>
        <v>MAJ FE TOT</v>
      </c>
      <c r="B25" s="7" t="e">
        <f>AMT!E72</f>
        <v>#DIV/0!</v>
      </c>
      <c r="C25" s="7" t="e">
        <f>AMT!F72</f>
        <v>#DIV/0!</v>
      </c>
      <c r="D25" s="7" t="e">
        <f>AMT!G72</f>
        <v>#DIV/0!</v>
      </c>
      <c r="E25" s="7" t="e">
        <f>AMT!H72</f>
        <v>#DIV/0!</v>
      </c>
      <c r="F25" s="7" t="e">
        <f>AMT!I72</f>
        <v>#DIV/0!</v>
      </c>
      <c r="G25" s="7">
        <f>AMT!J72</f>
        <v>0</v>
      </c>
      <c r="H25" s="7">
        <f>AMT!K72</f>
        <v>0</v>
      </c>
      <c r="I25" s="27" t="e">
        <f>SUM(B25:H25)</f>
        <v>#DIV/0!</v>
      </c>
    </row>
    <row r="26" spans="1:11" s="2" customFormat="1" hidden="1" outlineLevel="1" x14ac:dyDescent="0.2">
      <c r="A26" s="15" t="str">
        <f>AMT!A73</f>
        <v>Accompagnement Finalisation du DU</v>
      </c>
      <c r="B26" s="7">
        <f>AMT!E73</f>
        <v>0</v>
      </c>
      <c r="C26" s="7">
        <f>AMT!F73</f>
        <v>0</v>
      </c>
      <c r="D26" s="7">
        <f>AMT!G73</f>
        <v>0</v>
      </c>
      <c r="E26" s="7">
        <f>AMT!H73</f>
        <v>0</v>
      </c>
      <c r="F26" s="7">
        <f>AMT!I73</f>
        <v>0</v>
      </c>
      <c r="G26" s="7">
        <f>AMT!J73</f>
        <v>0</v>
      </c>
      <c r="H26" s="7">
        <f>AMT!K73</f>
        <v>0</v>
      </c>
      <c r="I26" s="27">
        <f>SUM(B26:H26)</f>
        <v>0</v>
      </c>
    </row>
    <row r="27" spans="1:11" s="2" customFormat="1" hidden="1" outlineLevel="1" x14ac:dyDescent="0.2">
      <c r="A27" s="15" t="str">
        <f>AMT!A74</f>
        <v>Suivi du plan d'actions</v>
      </c>
      <c r="B27" s="7">
        <f>AMT!E74</f>
        <v>0</v>
      </c>
      <c r="C27" s="7">
        <f>AMT!F74</f>
        <v>0</v>
      </c>
      <c r="D27" s="7">
        <f>AMT!G74</f>
        <v>0</v>
      </c>
      <c r="E27" s="7">
        <f>AMT!H74</f>
        <v>0</v>
      </c>
      <c r="F27" s="7">
        <f>AMT!I74</f>
        <v>0</v>
      </c>
      <c r="G27" s="7">
        <f>AMT!J74</f>
        <v>0</v>
      </c>
      <c r="H27" s="7">
        <f>AMT!K74</f>
        <v>0</v>
      </c>
      <c r="I27" s="27">
        <f>SUM(B27:H27)</f>
        <v>0</v>
      </c>
    </row>
    <row r="28" spans="1:11" s="2" customFormat="1" hidden="1" outlineLevel="1" x14ac:dyDescent="0.2">
      <c r="A28" s="15" t="str">
        <f>AMT!A75</f>
        <v>Réunions CSE TOT</v>
      </c>
      <c r="B28" s="7">
        <f>AMT!E75</f>
        <v>0</v>
      </c>
      <c r="C28" s="7">
        <f>AMT!F75</f>
        <v>0</v>
      </c>
      <c r="D28" s="7">
        <f>AMT!G75</f>
        <v>0</v>
      </c>
      <c r="E28" s="7">
        <f>AMT!H75</f>
        <v>0</v>
      </c>
      <c r="F28" s="7">
        <f>AMT!I75</f>
        <v>0</v>
      </c>
      <c r="G28" s="7">
        <f>AMT!J75</f>
        <v>0</v>
      </c>
      <c r="H28" s="7">
        <f>AMT!K75</f>
        <v>0</v>
      </c>
      <c r="I28" s="27">
        <f t="shared" si="1"/>
        <v>0</v>
      </c>
    </row>
    <row r="29" spans="1:11" s="2" customFormat="1" hidden="1" outlineLevel="1" x14ac:dyDescent="0.2">
      <c r="A29" s="15" t="str">
        <f>AMT!A76</f>
        <v>Etude de poste Suivi annexe 4</v>
      </c>
      <c r="B29" s="7">
        <f>AMT!E76</f>
        <v>0</v>
      </c>
      <c r="C29" s="7">
        <f>AMT!F76</f>
        <v>0</v>
      </c>
      <c r="D29" s="7">
        <f>AMT!G76</f>
        <v>0</v>
      </c>
      <c r="E29" s="7">
        <f>AMT!H76</f>
        <v>0</v>
      </c>
      <c r="F29" s="7">
        <f>AMT!I76</f>
        <v>0</v>
      </c>
      <c r="G29" s="7">
        <f>AMT!J76</f>
        <v>0</v>
      </c>
      <c r="H29" s="7">
        <f>AMT!K76</f>
        <v>0</v>
      </c>
      <c r="I29" s="27">
        <f t="shared" si="1"/>
        <v>0</v>
      </c>
    </row>
    <row r="30" spans="1:11" s="2" customFormat="1" hidden="1" outlineLevel="1" x14ac:dyDescent="0.2">
      <c r="A30" s="15" t="str">
        <f>AMT!A77</f>
        <v>Etude de poste pour Inaptitude</v>
      </c>
      <c r="B30" s="7">
        <f>AMT!E77</f>
        <v>0</v>
      </c>
      <c r="C30" s="7">
        <f>AMT!F77</f>
        <v>0</v>
      </c>
      <c r="D30" s="7">
        <f>AMT!G77</f>
        <v>0</v>
      </c>
      <c r="E30" s="7">
        <f>AMT!H77</f>
        <v>0</v>
      </c>
      <c r="F30" s="7">
        <f>AMT!I77</f>
        <v>0</v>
      </c>
      <c r="G30" s="7">
        <f>AMT!J77</f>
        <v>0</v>
      </c>
      <c r="H30" s="7">
        <f>AMT!K77</f>
        <v>0</v>
      </c>
      <c r="I30" s="27">
        <f t="shared" si="1"/>
        <v>0</v>
      </c>
    </row>
    <row r="31" spans="1:11" s="2" customFormat="1" hidden="1" outlineLevel="1" x14ac:dyDescent="0.2">
      <c r="A31" s="15" t="str">
        <f>AMT!A78</f>
        <v>Etude de poste analyse de situation de travail</v>
      </c>
      <c r="B31" s="7">
        <f>AMT!E78</f>
        <v>0</v>
      </c>
      <c r="C31" s="7">
        <f>AMT!F78</f>
        <v>0</v>
      </c>
      <c r="D31" s="7">
        <f>AMT!G78</f>
        <v>0</v>
      </c>
      <c r="E31" s="7">
        <f>AMT!H78</f>
        <v>0</v>
      </c>
      <c r="F31" s="7">
        <f>AMT!I78</f>
        <v>0</v>
      </c>
      <c r="G31" s="7">
        <f>AMT!J78</f>
        <v>0</v>
      </c>
      <c r="H31" s="7">
        <f>AMT!K78</f>
        <v>0</v>
      </c>
      <c r="I31" s="27">
        <f t="shared" si="1"/>
        <v>0</v>
      </c>
    </row>
    <row r="32" spans="1:11" s="2" customFormat="1" hidden="1" outlineLevel="1" x14ac:dyDescent="0.2">
      <c r="A32" s="15" t="str">
        <f>AMT!A79</f>
        <v>Métrologie</v>
      </c>
      <c r="B32" s="7">
        <f>AMT!E79</f>
        <v>0</v>
      </c>
      <c r="C32" s="7">
        <f>AMT!F79</f>
        <v>0</v>
      </c>
      <c r="D32" s="7">
        <f>AMT!G79</f>
        <v>0</v>
      </c>
      <c r="E32" s="7">
        <f>AMT!H79</f>
        <v>0</v>
      </c>
      <c r="F32" s="7">
        <f>AMT!I79</f>
        <v>0</v>
      </c>
      <c r="G32" s="7">
        <f>AMT!J79</f>
        <v>0</v>
      </c>
      <c r="H32" s="7">
        <f>AMT!K79</f>
        <v>0</v>
      </c>
      <c r="I32" s="27">
        <f t="shared" si="1"/>
        <v>0</v>
      </c>
    </row>
    <row r="33" spans="1:11" s="2" customFormat="1" hidden="1" outlineLevel="1" x14ac:dyDescent="0.2">
      <c r="A33" s="15" t="str">
        <f>AMT!A80</f>
        <v>Evaluation du risque chimique</v>
      </c>
      <c r="B33" s="7">
        <f>AMT!E80</f>
        <v>0</v>
      </c>
      <c r="C33" s="7">
        <f>AMT!F80</f>
        <v>0</v>
      </c>
      <c r="D33" s="7">
        <f>AMT!G80</f>
        <v>0</v>
      </c>
      <c r="E33" s="7">
        <f>AMT!H80</f>
        <v>0</v>
      </c>
      <c r="F33" s="7">
        <f>AMT!I80</f>
        <v>0</v>
      </c>
      <c r="G33" s="7">
        <f>AMT!J80</f>
        <v>0</v>
      </c>
      <c r="H33" s="7">
        <f>AMT!K80</f>
        <v>0</v>
      </c>
      <c r="I33" s="27">
        <f t="shared" si="1"/>
        <v>0</v>
      </c>
    </row>
    <row r="34" spans="1:11" s="2" customFormat="1" hidden="1" outlineLevel="1" x14ac:dyDescent="0.2">
      <c r="A34" s="15" t="str">
        <f>AMT!A81</f>
        <v>Analyse Fiche De Sécurité</v>
      </c>
      <c r="B34" s="7">
        <f>AMT!E81</f>
        <v>0</v>
      </c>
      <c r="C34" s="7">
        <f>AMT!F81</f>
        <v>0</v>
      </c>
      <c r="D34" s="7">
        <f>AMT!G81</f>
        <v>0</v>
      </c>
      <c r="E34" s="7">
        <f>AMT!H81</f>
        <v>0</v>
      </c>
      <c r="F34" s="7">
        <f>AMT!I81</f>
        <v>0</v>
      </c>
      <c r="G34" s="7">
        <f>AMT!J81</f>
        <v>0</v>
      </c>
      <c r="H34" s="7">
        <f>AMT!K81</f>
        <v>0</v>
      </c>
      <c r="I34" s="27">
        <f t="shared" si="1"/>
        <v>0</v>
      </c>
    </row>
    <row r="35" spans="1:11" s="2" customFormat="1" hidden="1" outlineLevel="1" x14ac:dyDescent="0.2">
      <c r="A35" s="15" t="str">
        <f>AMT!A82</f>
        <v>Interventions suite évènement grave</v>
      </c>
      <c r="B35" s="7">
        <f>AMT!E82</f>
        <v>0</v>
      </c>
      <c r="C35" s="7">
        <f>AMT!F82</f>
        <v>0</v>
      </c>
      <c r="D35" s="7">
        <f>AMT!G82</f>
        <v>0</v>
      </c>
      <c r="E35" s="7">
        <f>AMT!H82</f>
        <v>0</v>
      </c>
      <c r="F35" s="7">
        <f>AMT!I82</f>
        <v>0</v>
      </c>
      <c r="G35" s="7">
        <f>AMT!J82</f>
        <v>0</v>
      </c>
      <c r="H35" s="7">
        <f>AMT!K82</f>
        <v>0</v>
      </c>
      <c r="I35" s="27">
        <f t="shared" si="1"/>
        <v>0</v>
      </c>
    </row>
    <row r="36" spans="1:11" s="2" customFormat="1" hidden="1" outlineLevel="1" x14ac:dyDescent="0.2">
      <c r="A36" s="15" t="str">
        <f>AMT!A83</f>
        <v>Ateliers Collectifs de prevention</v>
      </c>
      <c r="B36" s="7">
        <f>AMT!E83</f>
        <v>0</v>
      </c>
      <c r="C36" s="7">
        <f>AMT!F83</f>
        <v>0</v>
      </c>
      <c r="D36" s="7">
        <f>AMT!G83</f>
        <v>0</v>
      </c>
      <c r="E36" s="7">
        <f>AMT!H83</f>
        <v>0</v>
      </c>
      <c r="F36" s="7">
        <f>AMT!I83</f>
        <v>0</v>
      </c>
      <c r="G36" s="7">
        <f>AMT!J83</f>
        <v>0</v>
      </c>
      <c r="H36" s="7">
        <f>AMT!K83</f>
        <v>0</v>
      </c>
      <c r="I36" s="27">
        <f t="shared" si="1"/>
        <v>0</v>
      </c>
    </row>
    <row r="37" spans="1:11" s="2" customFormat="1" hidden="1" outlineLevel="1" x14ac:dyDescent="0.2">
      <c r="A37" s="15" t="str">
        <f>AMT!A84</f>
        <v>Atelier de sensibilisation (Webinaire)</v>
      </c>
      <c r="B37" s="7">
        <f>AMT!E84</f>
        <v>0</v>
      </c>
      <c r="C37" s="7">
        <f>AMT!F84</f>
        <v>0</v>
      </c>
      <c r="D37" s="7">
        <f>AMT!G84</f>
        <v>0</v>
      </c>
      <c r="E37" s="7">
        <f>AMT!H84</f>
        <v>0</v>
      </c>
      <c r="F37" s="7">
        <f>AMT!I84</f>
        <v>0</v>
      </c>
      <c r="G37" s="7">
        <f>AMT!J84</f>
        <v>0</v>
      </c>
      <c r="H37" s="7">
        <f>AMT!K84</f>
        <v>0</v>
      </c>
      <c r="I37" s="27">
        <f t="shared" si="1"/>
        <v>0</v>
      </c>
    </row>
    <row r="38" spans="1:11" s="2" customFormat="1" hidden="1" outlineLevel="1" x14ac:dyDescent="0.2">
      <c r="A38" s="15" t="str">
        <f>AMT!A85</f>
        <v>Micro AMT ou autre AMT</v>
      </c>
      <c r="B38" s="7" t="e">
        <f>AMT!E85</f>
        <v>#DIV/0!</v>
      </c>
      <c r="C38" s="7" t="e">
        <f>AMT!F85</f>
        <v>#DIV/0!</v>
      </c>
      <c r="D38" s="7" t="e">
        <f>AMT!G85</f>
        <v>#DIV/0!</v>
      </c>
      <c r="E38" s="7" t="e">
        <f>AMT!H85</f>
        <v>#DIV/0!</v>
      </c>
      <c r="F38" s="7" t="e">
        <f>AMT!I85</f>
        <v>#DIV/0!</v>
      </c>
      <c r="G38" s="7">
        <f>AMT!J85</f>
        <v>0</v>
      </c>
      <c r="H38" s="7">
        <f>AMT!K85</f>
        <v>0</v>
      </c>
      <c r="I38" s="27" t="e">
        <f t="shared" si="1"/>
        <v>#DIV/0!</v>
      </c>
    </row>
    <row r="39" spans="1:11" s="2" customFormat="1" hidden="1" outlineLevel="1" x14ac:dyDescent="0.2">
      <c r="A39" s="15" t="str">
        <f>AMT!A86</f>
        <v>Vaccination (1/2 journée) Grippe</v>
      </c>
      <c r="B39" s="7">
        <f>AMT!E86</f>
        <v>0</v>
      </c>
      <c r="C39" s="7">
        <f>AMT!F86</f>
        <v>0</v>
      </c>
      <c r="D39" s="7">
        <f>AMT!G86</f>
        <v>0</v>
      </c>
      <c r="E39" s="7">
        <f>AMT!H86</f>
        <v>0</v>
      </c>
      <c r="F39" s="7">
        <f>AMT!I86</f>
        <v>0</v>
      </c>
      <c r="G39" s="7">
        <f>AMT!J86</f>
        <v>0</v>
      </c>
      <c r="H39" s="7">
        <f>AMT!K86</f>
        <v>0</v>
      </c>
      <c r="I39" s="27">
        <f t="shared" si="1"/>
        <v>0</v>
      </c>
    </row>
    <row r="40" spans="1:11" s="2" customFormat="1" hidden="1" outlineLevel="1" x14ac:dyDescent="0.2">
      <c r="A40" s="15" t="str">
        <f>AMT!A87</f>
        <v>Vaccination (1/2 journée) COVID19</v>
      </c>
      <c r="B40" s="7">
        <f>AMT!E87</f>
        <v>0</v>
      </c>
      <c r="C40" s="7">
        <f>AMT!F87</f>
        <v>0</v>
      </c>
      <c r="D40" s="7">
        <f>AMT!G87</f>
        <v>0</v>
      </c>
      <c r="E40" s="7">
        <f>AMT!H87</f>
        <v>0</v>
      </c>
      <c r="F40" s="7">
        <f>AMT!I87</f>
        <v>0</v>
      </c>
      <c r="G40" s="7">
        <f>AMT!J87</f>
        <v>0</v>
      </c>
      <c r="H40" s="7">
        <f>AMT!K87</f>
        <v>0</v>
      </c>
      <c r="I40" s="27">
        <f t="shared" si="1"/>
        <v>0</v>
      </c>
    </row>
    <row r="41" spans="1:11" s="2" customFormat="1" collapsed="1" x14ac:dyDescent="0.2">
      <c r="A41" s="31" t="str">
        <f>AMT!A88</f>
        <v>TOTAL AMT</v>
      </c>
      <c r="B41" s="32" t="e">
        <f>AMT!E88</f>
        <v>#DIV/0!</v>
      </c>
      <c r="C41" s="32" t="e">
        <f>AMT!F88</f>
        <v>#DIV/0!</v>
      </c>
      <c r="D41" s="32" t="e">
        <f>AMT!G88</f>
        <v>#DIV/0!</v>
      </c>
      <c r="E41" s="32" t="e">
        <f>AMT!H88</f>
        <v>#DIV/0!</v>
      </c>
      <c r="F41" s="32" t="e">
        <f>AMT!I88</f>
        <v>#DIV/0!</v>
      </c>
      <c r="G41" s="32">
        <f>AMT!J88</f>
        <v>0</v>
      </c>
      <c r="H41" s="32">
        <f>AMT!K88</f>
        <v>0</v>
      </c>
      <c r="I41" s="33" t="e">
        <f>SUM(B41:H41)</f>
        <v>#DIV/0!</v>
      </c>
      <c r="J41" s="9"/>
    </row>
    <row r="42" spans="1:11" s="2" customFormat="1" x14ac:dyDescent="0.2">
      <c r="A42" s="31" t="s">
        <v>41</v>
      </c>
      <c r="B42" s="32" t="e">
        <f t="shared" ref="B42:H42" si="2">+(B41+B23)/(1-B5)*B5</f>
        <v>#DIV/0!</v>
      </c>
      <c r="C42" s="32" t="e">
        <f t="shared" si="2"/>
        <v>#DIV/0!</v>
      </c>
      <c r="D42" s="32" t="e">
        <f t="shared" si="2"/>
        <v>#DIV/0!</v>
      </c>
      <c r="E42" s="32" t="e">
        <f t="shared" si="2"/>
        <v>#DIV/0!</v>
      </c>
      <c r="F42" s="32" t="e">
        <f t="shared" si="2"/>
        <v>#DIV/0!</v>
      </c>
      <c r="G42" s="32">
        <f t="shared" si="2"/>
        <v>0</v>
      </c>
      <c r="H42" s="32">
        <f t="shared" si="2"/>
        <v>0</v>
      </c>
      <c r="I42" s="33" t="e">
        <f>SUM(B42:H42)</f>
        <v>#DIV/0!</v>
      </c>
    </row>
    <row r="43" spans="1:11" s="2" customFormat="1" x14ac:dyDescent="0.2">
      <c r="A43" s="25" t="s">
        <v>75</v>
      </c>
      <c r="B43" s="9" t="e">
        <f t="shared" ref="B43:H43" si="3">B23+B41+B42</f>
        <v>#DIV/0!</v>
      </c>
      <c r="C43" s="9" t="e">
        <f t="shared" si="3"/>
        <v>#DIV/0!</v>
      </c>
      <c r="D43" s="9" t="e">
        <f t="shared" si="3"/>
        <v>#DIV/0!</v>
      </c>
      <c r="E43" s="9" t="e">
        <f t="shared" si="3"/>
        <v>#DIV/0!</v>
      </c>
      <c r="F43" s="9" t="e">
        <f t="shared" si="3"/>
        <v>#DIV/0!</v>
      </c>
      <c r="G43" s="9">
        <f t="shared" si="3"/>
        <v>0</v>
      </c>
      <c r="H43" s="9">
        <f t="shared" si="3"/>
        <v>0</v>
      </c>
      <c r="I43" s="35" t="e">
        <f>SUM(B43:H43)</f>
        <v>#DIV/0!</v>
      </c>
      <c r="K43" s="9"/>
    </row>
    <row r="44" spans="1:11" x14ac:dyDescent="0.2">
      <c r="A44" s="18" t="s">
        <v>76</v>
      </c>
      <c r="B44" s="34" t="e">
        <f>B41/B43</f>
        <v>#DIV/0!</v>
      </c>
      <c r="C44" s="12"/>
      <c r="D44" s="12"/>
      <c r="E44" s="12"/>
      <c r="F44" s="12"/>
      <c r="G44" s="12"/>
      <c r="H44" s="12"/>
      <c r="I44" s="205" t="e">
        <f>I23+I41+I42</f>
        <v>#DIV/0!</v>
      </c>
    </row>
    <row r="46" spans="1:11" x14ac:dyDescent="0.2">
      <c r="A46" s="28" t="s">
        <v>55</v>
      </c>
      <c r="B46" s="19"/>
      <c r="C46" s="10"/>
      <c r="D46" s="10"/>
      <c r="E46" s="10"/>
      <c r="F46" s="10"/>
      <c r="G46" s="10"/>
      <c r="H46" s="10"/>
      <c r="I46" s="14"/>
      <c r="J46" s="19"/>
      <c r="K46" s="37"/>
    </row>
    <row r="47" spans="1:11" hidden="1" outlineLevel="1" x14ac:dyDescent="0.2">
      <c r="A47" s="15" t="str">
        <f t="shared" ref="A47:A56" si="4">A9</f>
        <v>Embauche SIR</v>
      </c>
      <c r="B47" s="20">
        <f t="shared" ref="B47:H56" si="5">B9/($A$2*(1-B$4))</f>
        <v>0</v>
      </c>
      <c r="C47" s="7">
        <f t="shared" si="5"/>
        <v>0</v>
      </c>
      <c r="D47" s="7">
        <f t="shared" si="5"/>
        <v>0</v>
      </c>
      <c r="E47" s="7">
        <f t="shared" si="5"/>
        <v>0</v>
      </c>
      <c r="F47" s="7">
        <f t="shared" si="5"/>
        <v>0</v>
      </c>
      <c r="G47" s="7">
        <f t="shared" si="5"/>
        <v>0</v>
      </c>
      <c r="H47" s="7">
        <f t="shared" si="5"/>
        <v>0</v>
      </c>
      <c r="I47" s="27">
        <f t="shared" ref="I47:I80" si="6">SUM(B47:H47)</f>
        <v>0</v>
      </c>
      <c r="J47" s="15"/>
      <c r="K47" s="154"/>
    </row>
    <row r="48" spans="1:11" hidden="1" outlineLevel="1" x14ac:dyDescent="0.2">
      <c r="A48" s="15" t="str">
        <f t="shared" si="4"/>
        <v>VIPI</v>
      </c>
      <c r="B48" s="20">
        <f t="shared" si="5"/>
        <v>0</v>
      </c>
      <c r="C48" s="7">
        <f t="shared" si="5"/>
        <v>0</v>
      </c>
      <c r="D48" s="7">
        <f t="shared" si="5"/>
        <v>0</v>
      </c>
      <c r="E48" s="7">
        <f t="shared" si="5"/>
        <v>0</v>
      </c>
      <c r="F48" s="7">
        <f t="shared" si="5"/>
        <v>0</v>
      </c>
      <c r="G48" s="7">
        <f t="shared" si="5"/>
        <v>0</v>
      </c>
      <c r="H48" s="7">
        <f t="shared" si="5"/>
        <v>0</v>
      </c>
      <c r="I48" s="27">
        <f t="shared" si="6"/>
        <v>0</v>
      </c>
      <c r="J48" s="15"/>
      <c r="K48" s="154"/>
    </row>
    <row r="49" spans="1:19" hidden="1" outlineLevel="1" x14ac:dyDescent="0.2">
      <c r="A49" s="15" t="str">
        <f t="shared" si="4"/>
        <v>Périodiques</v>
      </c>
      <c r="B49" s="20">
        <f t="shared" si="5"/>
        <v>0</v>
      </c>
      <c r="C49" s="7">
        <f t="shared" si="5"/>
        <v>0</v>
      </c>
      <c r="D49" s="7">
        <f t="shared" si="5"/>
        <v>0</v>
      </c>
      <c r="E49" s="7">
        <f t="shared" si="5"/>
        <v>0</v>
      </c>
      <c r="F49" s="7">
        <f t="shared" si="5"/>
        <v>0</v>
      </c>
      <c r="G49" s="7">
        <f t="shared" si="5"/>
        <v>0</v>
      </c>
      <c r="H49" s="7">
        <f t="shared" si="5"/>
        <v>0</v>
      </c>
      <c r="I49" s="27">
        <f t="shared" si="6"/>
        <v>0</v>
      </c>
      <c r="J49" s="15"/>
      <c r="K49" s="154"/>
    </row>
    <row r="50" spans="1:19" hidden="1" outlineLevel="1" x14ac:dyDescent="0.2">
      <c r="A50" s="15" t="str">
        <f t="shared" si="4"/>
        <v>A la demande</v>
      </c>
      <c r="B50" s="20">
        <f t="shared" si="5"/>
        <v>0</v>
      </c>
      <c r="C50" s="7">
        <f t="shared" si="5"/>
        <v>0</v>
      </c>
      <c r="D50" s="7">
        <f t="shared" si="5"/>
        <v>0</v>
      </c>
      <c r="E50" s="7">
        <f t="shared" si="5"/>
        <v>0</v>
      </c>
      <c r="F50" s="7">
        <f t="shared" si="5"/>
        <v>0</v>
      </c>
      <c r="G50" s="7">
        <f t="shared" si="5"/>
        <v>0</v>
      </c>
      <c r="H50" s="7">
        <f t="shared" si="5"/>
        <v>0</v>
      </c>
      <c r="I50" s="27">
        <f t="shared" si="6"/>
        <v>0</v>
      </c>
      <c r="J50" s="15"/>
      <c r="K50" s="154"/>
    </row>
    <row r="51" spans="1:19" hidden="1" outlineLevel="1" x14ac:dyDescent="0.2">
      <c r="A51" s="15" t="str">
        <f t="shared" si="4"/>
        <v>Reprise</v>
      </c>
      <c r="B51" s="20">
        <f t="shared" si="5"/>
        <v>0</v>
      </c>
      <c r="C51" s="7">
        <f t="shared" si="5"/>
        <v>0</v>
      </c>
      <c r="D51" s="7">
        <f t="shared" si="5"/>
        <v>0</v>
      </c>
      <c r="E51" s="7">
        <f t="shared" si="5"/>
        <v>0</v>
      </c>
      <c r="F51" s="7">
        <f t="shared" si="5"/>
        <v>0</v>
      </c>
      <c r="G51" s="7">
        <f t="shared" si="5"/>
        <v>0</v>
      </c>
      <c r="H51" s="7">
        <f t="shared" si="5"/>
        <v>0</v>
      </c>
      <c r="I51" s="27">
        <f t="shared" si="6"/>
        <v>0</v>
      </c>
      <c r="J51" s="15"/>
      <c r="K51" s="154"/>
    </row>
    <row r="52" spans="1:19" hidden="1" outlineLevel="1" x14ac:dyDescent="0.2">
      <c r="A52" s="15" t="str">
        <f t="shared" si="4"/>
        <v>Préreprise</v>
      </c>
      <c r="B52" s="20">
        <f t="shared" si="5"/>
        <v>0</v>
      </c>
      <c r="C52" s="7">
        <f t="shared" si="5"/>
        <v>0</v>
      </c>
      <c r="D52" s="7">
        <f t="shared" si="5"/>
        <v>0</v>
      </c>
      <c r="E52" s="7">
        <f t="shared" si="5"/>
        <v>0</v>
      </c>
      <c r="F52" s="7">
        <f t="shared" si="5"/>
        <v>0</v>
      </c>
      <c r="G52" s="7">
        <f t="shared" si="5"/>
        <v>0</v>
      </c>
      <c r="H52" s="7">
        <f t="shared" si="5"/>
        <v>0</v>
      </c>
      <c r="I52" s="27">
        <f t="shared" si="6"/>
        <v>0</v>
      </c>
      <c r="J52" s="15"/>
      <c r="K52" s="154"/>
    </row>
    <row r="53" spans="1:19" hidden="1" outlineLevel="1" x14ac:dyDescent="0.2">
      <c r="A53" s="15" t="str">
        <f t="shared" si="4"/>
        <v>Entretiens de liaison</v>
      </c>
      <c r="B53" s="20">
        <f t="shared" si="5"/>
        <v>0</v>
      </c>
      <c r="C53" s="7">
        <f t="shared" si="5"/>
        <v>0</v>
      </c>
      <c r="D53" s="7">
        <f t="shared" si="5"/>
        <v>0</v>
      </c>
      <c r="E53" s="7">
        <f t="shared" si="5"/>
        <v>0</v>
      </c>
      <c r="F53" s="7">
        <f t="shared" si="5"/>
        <v>0</v>
      </c>
      <c r="G53" s="7">
        <f t="shared" si="5"/>
        <v>0</v>
      </c>
      <c r="H53" s="7">
        <f t="shared" si="5"/>
        <v>0</v>
      </c>
      <c r="I53" s="27">
        <f t="shared" si="6"/>
        <v>0</v>
      </c>
      <c r="J53" s="15"/>
      <c r="K53" s="154"/>
    </row>
    <row r="54" spans="1:19" hidden="1" outlineLevel="1" x14ac:dyDescent="0.2">
      <c r="A54" s="15" t="str">
        <f t="shared" si="4"/>
        <v>Réorientation Idest</v>
      </c>
      <c r="B54" s="20">
        <f t="shared" si="5"/>
        <v>0</v>
      </c>
      <c r="C54" s="7">
        <f t="shared" si="5"/>
        <v>0</v>
      </c>
      <c r="D54" s="7">
        <f t="shared" si="5"/>
        <v>0</v>
      </c>
      <c r="E54" s="7">
        <f t="shared" si="5"/>
        <v>0</v>
      </c>
      <c r="F54" s="7">
        <f t="shared" si="5"/>
        <v>0</v>
      </c>
      <c r="G54" s="7">
        <f t="shared" si="5"/>
        <v>0</v>
      </c>
      <c r="H54" s="7">
        <f t="shared" si="5"/>
        <v>0</v>
      </c>
      <c r="I54" s="27">
        <f t="shared" si="6"/>
        <v>0</v>
      </c>
      <c r="J54" s="15"/>
      <c r="K54" s="154"/>
    </row>
    <row r="55" spans="1:19" hidden="1" outlineLevel="1" x14ac:dyDescent="0.2">
      <c r="A55" s="15" t="str">
        <f t="shared" si="4"/>
        <v>Mi-carrière</v>
      </c>
      <c r="B55" s="20">
        <f t="shared" si="5"/>
        <v>0</v>
      </c>
      <c r="C55" s="7">
        <f t="shared" si="5"/>
        <v>0</v>
      </c>
      <c r="D55" s="7">
        <f t="shared" si="5"/>
        <v>0</v>
      </c>
      <c r="E55" s="7">
        <f t="shared" si="5"/>
        <v>0</v>
      </c>
      <c r="F55" s="7">
        <f t="shared" si="5"/>
        <v>0</v>
      </c>
      <c r="G55" s="7">
        <f t="shared" si="5"/>
        <v>0</v>
      </c>
      <c r="H55" s="7">
        <f t="shared" si="5"/>
        <v>0</v>
      </c>
      <c r="I55" s="27">
        <f t="shared" si="6"/>
        <v>0</v>
      </c>
      <c r="J55" s="15"/>
      <c r="K55" s="154"/>
    </row>
    <row r="56" spans="1:19" hidden="1" outlineLevel="1" x14ac:dyDescent="0.2">
      <c r="A56" s="15" t="str">
        <f t="shared" si="4"/>
        <v>Fin carrière</v>
      </c>
      <c r="B56" s="20">
        <f t="shared" si="5"/>
        <v>0</v>
      </c>
      <c r="C56" s="7">
        <f t="shared" si="5"/>
        <v>0</v>
      </c>
      <c r="D56" s="7">
        <f t="shared" si="5"/>
        <v>0</v>
      </c>
      <c r="E56" s="7">
        <f t="shared" si="5"/>
        <v>0</v>
      </c>
      <c r="F56" s="7">
        <f t="shared" si="5"/>
        <v>0</v>
      </c>
      <c r="G56" s="7">
        <f t="shared" si="5"/>
        <v>0</v>
      </c>
      <c r="H56" s="7">
        <f t="shared" si="5"/>
        <v>0</v>
      </c>
      <c r="I56" s="27">
        <f t="shared" si="6"/>
        <v>0</v>
      </c>
      <c r="J56" s="15"/>
      <c r="K56" s="154"/>
    </row>
    <row r="57" spans="1:19" hidden="1" outlineLevel="1" x14ac:dyDescent="0.2">
      <c r="A57" s="15" t="s">
        <v>94</v>
      </c>
      <c r="B57" s="20">
        <f t="shared" ref="B57:H66" si="7">B19/($A$2*(1-B$4))</f>
        <v>0</v>
      </c>
      <c r="C57" s="7">
        <f t="shared" si="7"/>
        <v>0</v>
      </c>
      <c r="D57" s="7">
        <f t="shared" si="7"/>
        <v>0</v>
      </c>
      <c r="E57" s="7">
        <f t="shared" si="7"/>
        <v>0</v>
      </c>
      <c r="F57" s="7">
        <f t="shared" si="7"/>
        <v>0</v>
      </c>
      <c r="G57" s="7">
        <f t="shared" si="7"/>
        <v>0</v>
      </c>
      <c r="H57" s="7">
        <f t="shared" si="7"/>
        <v>0</v>
      </c>
      <c r="I57" s="27">
        <f t="shared" si="6"/>
        <v>0</v>
      </c>
      <c r="J57" s="15"/>
      <c r="K57" s="154"/>
    </row>
    <row r="58" spans="1:19" hidden="1" outlineLevel="1" x14ac:dyDescent="0.2">
      <c r="A58" s="15" t="str">
        <f t="shared" ref="A58:A80" si="8">A20</f>
        <v>Entretiens psychologues</v>
      </c>
      <c r="B58" s="20">
        <f t="shared" si="7"/>
        <v>0</v>
      </c>
      <c r="C58" s="7">
        <f t="shared" si="7"/>
        <v>0</v>
      </c>
      <c r="D58" s="7">
        <f t="shared" si="7"/>
        <v>0</v>
      </c>
      <c r="E58" s="7">
        <f t="shared" si="7"/>
        <v>0</v>
      </c>
      <c r="F58" s="7">
        <f t="shared" si="7"/>
        <v>0</v>
      </c>
      <c r="G58" s="7">
        <f t="shared" si="7"/>
        <v>0</v>
      </c>
      <c r="H58" s="7">
        <f t="shared" si="7"/>
        <v>0</v>
      </c>
      <c r="I58" s="27">
        <f t="shared" si="6"/>
        <v>0</v>
      </c>
      <c r="J58" s="15"/>
      <c r="K58" s="154"/>
    </row>
    <row r="59" spans="1:19" hidden="1" outlineLevel="1" x14ac:dyDescent="0.2">
      <c r="A59" s="15" t="str">
        <f t="shared" si="8"/>
        <v>Entretiens assistants sociaux</v>
      </c>
      <c r="B59" s="20">
        <f t="shared" si="7"/>
        <v>0</v>
      </c>
      <c r="C59" s="7">
        <f t="shared" si="7"/>
        <v>0</v>
      </c>
      <c r="D59" s="7">
        <f t="shared" si="7"/>
        <v>0</v>
      </c>
      <c r="E59" s="7">
        <f t="shared" si="7"/>
        <v>0</v>
      </c>
      <c r="F59" s="7">
        <f t="shared" si="7"/>
        <v>0</v>
      </c>
      <c r="G59" s="7">
        <f t="shared" si="7"/>
        <v>0</v>
      </c>
      <c r="H59" s="7">
        <f t="shared" si="7"/>
        <v>0</v>
      </c>
      <c r="I59" s="27">
        <f t="shared" si="6"/>
        <v>0</v>
      </c>
      <c r="J59" s="15"/>
      <c r="K59" s="154"/>
    </row>
    <row r="60" spans="1:19" hidden="1" outlineLevel="1" x14ac:dyDescent="0.2">
      <c r="A60" s="15" t="str">
        <f t="shared" si="8"/>
        <v>Suivi et coordination du parcours PDP</v>
      </c>
      <c r="B60" s="20">
        <f t="shared" si="7"/>
        <v>0</v>
      </c>
      <c r="C60" s="7">
        <f t="shared" si="7"/>
        <v>0</v>
      </c>
      <c r="D60" s="7">
        <f t="shared" si="7"/>
        <v>0</v>
      </c>
      <c r="E60" s="7">
        <f t="shared" si="7"/>
        <v>0</v>
      </c>
      <c r="F60" s="7">
        <f t="shared" si="7"/>
        <v>0</v>
      </c>
      <c r="G60" s="7">
        <f t="shared" si="7"/>
        <v>0</v>
      </c>
      <c r="H60" s="7">
        <f t="shared" si="7"/>
        <v>0</v>
      </c>
      <c r="I60" s="27">
        <f t="shared" si="6"/>
        <v>0</v>
      </c>
      <c r="J60" s="15"/>
      <c r="K60" s="154"/>
    </row>
    <row r="61" spans="1:19" s="2" customFormat="1" collapsed="1" x14ac:dyDescent="0.2">
      <c r="A61" s="31" t="str">
        <f t="shared" si="8"/>
        <v>Total suivi individuel</v>
      </c>
      <c r="B61" s="36">
        <f t="shared" si="7"/>
        <v>0</v>
      </c>
      <c r="C61" s="32">
        <f t="shared" si="7"/>
        <v>0</v>
      </c>
      <c r="D61" s="32">
        <f t="shared" si="7"/>
        <v>0</v>
      </c>
      <c r="E61" s="32">
        <f t="shared" si="7"/>
        <v>0</v>
      </c>
      <c r="F61" s="32">
        <f t="shared" si="7"/>
        <v>0</v>
      </c>
      <c r="G61" s="32">
        <f t="shared" si="7"/>
        <v>0</v>
      </c>
      <c r="H61" s="32">
        <f t="shared" si="7"/>
        <v>0</v>
      </c>
      <c r="I61" s="33">
        <f t="shared" si="6"/>
        <v>0</v>
      </c>
      <c r="J61" s="25"/>
      <c r="K61" s="155"/>
      <c r="L61" s="9"/>
      <c r="M61" s="9"/>
      <c r="N61" s="9"/>
      <c r="O61" s="9"/>
      <c r="P61" s="9"/>
      <c r="Q61" s="9"/>
      <c r="R61" s="9"/>
      <c r="S61" s="9"/>
    </row>
    <row r="62" spans="1:19" s="2" customFormat="1" hidden="1" outlineLevel="1" x14ac:dyDescent="0.2">
      <c r="A62" s="15" t="str">
        <f t="shared" si="8"/>
        <v>FE initiale TOT</v>
      </c>
      <c r="B62" s="20">
        <f t="shared" si="7"/>
        <v>0</v>
      </c>
      <c r="C62" s="7">
        <f t="shared" si="7"/>
        <v>0</v>
      </c>
      <c r="D62" s="7">
        <f t="shared" si="7"/>
        <v>0</v>
      </c>
      <c r="E62" s="7">
        <f t="shared" si="7"/>
        <v>0</v>
      </c>
      <c r="F62" s="7">
        <f t="shared" si="7"/>
        <v>0</v>
      </c>
      <c r="G62" s="7">
        <f t="shared" si="7"/>
        <v>0</v>
      </c>
      <c r="H62" s="7">
        <f t="shared" si="7"/>
        <v>0</v>
      </c>
      <c r="I62" s="27">
        <f t="shared" si="6"/>
        <v>0</v>
      </c>
      <c r="J62" s="15"/>
      <c r="K62" s="154"/>
    </row>
    <row r="63" spans="1:19" hidden="1" outlineLevel="3" x14ac:dyDescent="0.2">
      <c r="A63" s="15" t="str">
        <f t="shared" si="8"/>
        <v>MAJ FE TOT</v>
      </c>
      <c r="B63" s="20" t="e">
        <f t="shared" si="7"/>
        <v>#DIV/0!</v>
      </c>
      <c r="C63" s="7" t="e">
        <f t="shared" si="7"/>
        <v>#DIV/0!</v>
      </c>
      <c r="D63" s="7" t="e">
        <f t="shared" si="7"/>
        <v>#DIV/0!</v>
      </c>
      <c r="E63" s="7" t="e">
        <f t="shared" si="7"/>
        <v>#DIV/0!</v>
      </c>
      <c r="F63" s="7" t="e">
        <f t="shared" si="7"/>
        <v>#DIV/0!</v>
      </c>
      <c r="G63" s="7">
        <f t="shared" si="7"/>
        <v>0</v>
      </c>
      <c r="H63" s="7">
        <f t="shared" si="7"/>
        <v>0</v>
      </c>
      <c r="I63" s="27" t="e">
        <f t="shared" si="6"/>
        <v>#DIV/0!</v>
      </c>
      <c r="J63" s="15"/>
      <c r="K63" s="154"/>
    </row>
    <row r="64" spans="1:19" hidden="1" outlineLevel="3" x14ac:dyDescent="0.2">
      <c r="A64" s="15" t="str">
        <f t="shared" si="8"/>
        <v>Accompagnement Finalisation du DU</v>
      </c>
      <c r="B64" s="20">
        <f t="shared" si="7"/>
        <v>0</v>
      </c>
      <c r="C64" s="7">
        <f t="shared" si="7"/>
        <v>0</v>
      </c>
      <c r="D64" s="7">
        <f t="shared" si="7"/>
        <v>0</v>
      </c>
      <c r="E64" s="7">
        <f t="shared" si="7"/>
        <v>0</v>
      </c>
      <c r="F64" s="7">
        <f t="shared" si="7"/>
        <v>0</v>
      </c>
      <c r="G64" s="7">
        <f t="shared" si="7"/>
        <v>0</v>
      </c>
      <c r="H64" s="7">
        <f t="shared" si="7"/>
        <v>0</v>
      </c>
      <c r="I64" s="27">
        <f t="shared" si="6"/>
        <v>0</v>
      </c>
      <c r="J64" s="15"/>
      <c r="K64" s="154"/>
    </row>
    <row r="65" spans="1:19" hidden="1" outlineLevel="3" x14ac:dyDescent="0.2">
      <c r="A65" s="15" t="str">
        <f t="shared" si="8"/>
        <v>Suivi du plan d'actions</v>
      </c>
      <c r="B65" s="20">
        <f t="shared" si="7"/>
        <v>0</v>
      </c>
      <c r="C65" s="7">
        <f t="shared" si="7"/>
        <v>0</v>
      </c>
      <c r="D65" s="7">
        <f t="shared" si="7"/>
        <v>0</v>
      </c>
      <c r="E65" s="7">
        <f t="shared" si="7"/>
        <v>0</v>
      </c>
      <c r="F65" s="7">
        <f t="shared" si="7"/>
        <v>0</v>
      </c>
      <c r="G65" s="7">
        <f t="shared" si="7"/>
        <v>0</v>
      </c>
      <c r="H65" s="7">
        <f t="shared" si="7"/>
        <v>0</v>
      </c>
      <c r="I65" s="27">
        <f t="shared" si="6"/>
        <v>0</v>
      </c>
      <c r="J65" s="15"/>
      <c r="K65" s="154"/>
    </row>
    <row r="66" spans="1:19" hidden="1" outlineLevel="3" x14ac:dyDescent="0.2">
      <c r="A66" s="15" t="str">
        <f t="shared" si="8"/>
        <v>Réunions CSE TOT</v>
      </c>
      <c r="B66" s="20">
        <f t="shared" si="7"/>
        <v>0</v>
      </c>
      <c r="C66" s="7">
        <f t="shared" si="7"/>
        <v>0</v>
      </c>
      <c r="D66" s="7">
        <f t="shared" si="7"/>
        <v>0</v>
      </c>
      <c r="E66" s="7">
        <f t="shared" si="7"/>
        <v>0</v>
      </c>
      <c r="F66" s="7">
        <f t="shared" si="7"/>
        <v>0</v>
      </c>
      <c r="G66" s="7">
        <f t="shared" si="7"/>
        <v>0</v>
      </c>
      <c r="H66" s="7">
        <f t="shared" si="7"/>
        <v>0</v>
      </c>
      <c r="I66" s="27">
        <f t="shared" si="6"/>
        <v>0</v>
      </c>
      <c r="J66" s="15"/>
      <c r="K66" s="154"/>
    </row>
    <row r="67" spans="1:19" hidden="1" outlineLevel="3" x14ac:dyDescent="0.2">
      <c r="A67" s="15" t="str">
        <f t="shared" si="8"/>
        <v>Etude de poste Suivi annexe 4</v>
      </c>
      <c r="B67" s="20">
        <f t="shared" ref="B67:H76" si="9">B29/($A$2*(1-B$4))</f>
        <v>0</v>
      </c>
      <c r="C67" s="7">
        <f t="shared" si="9"/>
        <v>0</v>
      </c>
      <c r="D67" s="7">
        <f t="shared" si="9"/>
        <v>0</v>
      </c>
      <c r="E67" s="7">
        <f t="shared" si="9"/>
        <v>0</v>
      </c>
      <c r="F67" s="7">
        <f t="shared" si="9"/>
        <v>0</v>
      </c>
      <c r="G67" s="7">
        <f t="shared" si="9"/>
        <v>0</v>
      </c>
      <c r="H67" s="7">
        <f t="shared" si="9"/>
        <v>0</v>
      </c>
      <c r="I67" s="27">
        <f t="shared" si="6"/>
        <v>0</v>
      </c>
      <c r="J67" s="15"/>
      <c r="K67" s="154"/>
    </row>
    <row r="68" spans="1:19" hidden="1" outlineLevel="3" x14ac:dyDescent="0.2">
      <c r="A68" s="15" t="str">
        <f t="shared" si="8"/>
        <v>Etude de poste pour Inaptitude</v>
      </c>
      <c r="B68" s="20">
        <f t="shared" si="9"/>
        <v>0</v>
      </c>
      <c r="C68" s="7">
        <f t="shared" si="9"/>
        <v>0</v>
      </c>
      <c r="D68" s="7">
        <f t="shared" si="9"/>
        <v>0</v>
      </c>
      <c r="E68" s="7">
        <f t="shared" si="9"/>
        <v>0</v>
      </c>
      <c r="F68" s="7">
        <f t="shared" si="9"/>
        <v>0</v>
      </c>
      <c r="G68" s="7">
        <f t="shared" si="9"/>
        <v>0</v>
      </c>
      <c r="H68" s="7">
        <f t="shared" si="9"/>
        <v>0</v>
      </c>
      <c r="I68" s="27">
        <f t="shared" si="6"/>
        <v>0</v>
      </c>
      <c r="J68" s="15"/>
      <c r="K68" s="154"/>
    </row>
    <row r="69" spans="1:19" ht="12.6" hidden="1" customHeight="1" outlineLevel="3" x14ac:dyDescent="0.2">
      <c r="A69" s="15" t="str">
        <f t="shared" si="8"/>
        <v>Etude de poste analyse de situation de travail</v>
      </c>
      <c r="B69" s="20">
        <f t="shared" si="9"/>
        <v>0</v>
      </c>
      <c r="C69" s="7">
        <f t="shared" si="9"/>
        <v>0</v>
      </c>
      <c r="D69" s="7">
        <f t="shared" si="9"/>
        <v>0</v>
      </c>
      <c r="E69" s="7">
        <f t="shared" si="9"/>
        <v>0</v>
      </c>
      <c r="F69" s="7">
        <f t="shared" si="9"/>
        <v>0</v>
      </c>
      <c r="G69" s="7">
        <f t="shared" si="9"/>
        <v>0</v>
      </c>
      <c r="H69" s="7">
        <f t="shared" si="9"/>
        <v>0</v>
      </c>
      <c r="I69" s="27">
        <f t="shared" si="6"/>
        <v>0</v>
      </c>
      <c r="J69" s="15"/>
      <c r="K69" s="154"/>
    </row>
    <row r="70" spans="1:19" hidden="1" outlineLevel="3" x14ac:dyDescent="0.2">
      <c r="A70" s="15" t="str">
        <f t="shared" si="8"/>
        <v>Métrologie</v>
      </c>
      <c r="B70" s="20">
        <f t="shared" si="9"/>
        <v>0</v>
      </c>
      <c r="C70" s="7">
        <f t="shared" si="9"/>
        <v>0</v>
      </c>
      <c r="D70" s="7">
        <f t="shared" si="9"/>
        <v>0</v>
      </c>
      <c r="E70" s="7">
        <f t="shared" si="9"/>
        <v>0</v>
      </c>
      <c r="F70" s="7">
        <f t="shared" si="9"/>
        <v>0</v>
      </c>
      <c r="G70" s="7">
        <f t="shared" si="9"/>
        <v>0</v>
      </c>
      <c r="H70" s="7">
        <f t="shared" si="9"/>
        <v>0</v>
      </c>
      <c r="I70" s="27">
        <f t="shared" si="6"/>
        <v>0</v>
      </c>
      <c r="J70" s="15"/>
      <c r="K70" s="154"/>
    </row>
    <row r="71" spans="1:19" hidden="1" outlineLevel="3" x14ac:dyDescent="0.2">
      <c r="A71" s="15" t="str">
        <f t="shared" si="8"/>
        <v>Evaluation du risque chimique</v>
      </c>
      <c r="B71" s="20">
        <f t="shared" si="9"/>
        <v>0</v>
      </c>
      <c r="C71" s="7">
        <f t="shared" si="9"/>
        <v>0</v>
      </c>
      <c r="D71" s="7">
        <f t="shared" si="9"/>
        <v>0</v>
      </c>
      <c r="E71" s="7">
        <f t="shared" si="9"/>
        <v>0</v>
      </c>
      <c r="F71" s="7">
        <f t="shared" si="9"/>
        <v>0</v>
      </c>
      <c r="G71" s="7">
        <f t="shared" si="9"/>
        <v>0</v>
      </c>
      <c r="H71" s="7">
        <f t="shared" si="9"/>
        <v>0</v>
      </c>
      <c r="I71" s="27">
        <f t="shared" si="6"/>
        <v>0</v>
      </c>
      <c r="J71" s="15"/>
      <c r="K71" s="154"/>
    </row>
    <row r="72" spans="1:19" hidden="1" outlineLevel="3" x14ac:dyDescent="0.2">
      <c r="A72" s="15" t="str">
        <f t="shared" si="8"/>
        <v>Analyse Fiche De Sécurité</v>
      </c>
      <c r="B72" s="20">
        <f t="shared" si="9"/>
        <v>0</v>
      </c>
      <c r="C72" s="7">
        <f t="shared" si="9"/>
        <v>0</v>
      </c>
      <c r="D72" s="7">
        <f t="shared" si="9"/>
        <v>0</v>
      </c>
      <c r="E72" s="7">
        <f t="shared" si="9"/>
        <v>0</v>
      </c>
      <c r="F72" s="7">
        <f t="shared" si="9"/>
        <v>0</v>
      </c>
      <c r="G72" s="7">
        <f t="shared" si="9"/>
        <v>0</v>
      </c>
      <c r="H72" s="7">
        <f t="shared" si="9"/>
        <v>0</v>
      </c>
      <c r="I72" s="27">
        <f t="shared" si="6"/>
        <v>0</v>
      </c>
      <c r="J72" s="15"/>
      <c r="K72" s="154"/>
    </row>
    <row r="73" spans="1:19" hidden="1" outlineLevel="3" x14ac:dyDescent="0.2">
      <c r="A73" s="15" t="str">
        <f t="shared" si="8"/>
        <v>Interventions suite évènement grave</v>
      </c>
      <c r="B73" s="20">
        <f t="shared" si="9"/>
        <v>0</v>
      </c>
      <c r="C73" s="7">
        <f t="shared" si="9"/>
        <v>0</v>
      </c>
      <c r="D73" s="7">
        <f t="shared" si="9"/>
        <v>0</v>
      </c>
      <c r="E73" s="7">
        <f t="shared" si="9"/>
        <v>0</v>
      </c>
      <c r="F73" s="7">
        <f t="shared" si="9"/>
        <v>0</v>
      </c>
      <c r="G73" s="7">
        <f t="shared" si="9"/>
        <v>0</v>
      </c>
      <c r="H73" s="7">
        <f t="shared" si="9"/>
        <v>0</v>
      </c>
      <c r="I73" s="27">
        <f t="shared" si="6"/>
        <v>0</v>
      </c>
      <c r="J73" s="15"/>
      <c r="K73" s="154"/>
    </row>
    <row r="74" spans="1:19" hidden="1" outlineLevel="3" x14ac:dyDescent="0.2">
      <c r="A74" s="15" t="str">
        <f t="shared" si="8"/>
        <v>Ateliers Collectifs de prevention</v>
      </c>
      <c r="B74" s="20">
        <f t="shared" si="9"/>
        <v>0</v>
      </c>
      <c r="C74" s="7">
        <f t="shared" si="9"/>
        <v>0</v>
      </c>
      <c r="D74" s="7">
        <f t="shared" si="9"/>
        <v>0</v>
      </c>
      <c r="E74" s="7">
        <f t="shared" si="9"/>
        <v>0</v>
      </c>
      <c r="F74" s="7">
        <f t="shared" si="9"/>
        <v>0</v>
      </c>
      <c r="G74" s="7">
        <f t="shared" si="9"/>
        <v>0</v>
      </c>
      <c r="H74" s="7">
        <f t="shared" si="9"/>
        <v>0</v>
      </c>
      <c r="I74" s="27">
        <f t="shared" si="6"/>
        <v>0</v>
      </c>
      <c r="J74" s="15"/>
      <c r="K74" s="154"/>
    </row>
    <row r="75" spans="1:19" hidden="1" outlineLevel="3" x14ac:dyDescent="0.2">
      <c r="A75" s="15" t="str">
        <f t="shared" si="8"/>
        <v>Atelier de sensibilisation (Webinaire)</v>
      </c>
      <c r="B75" s="20">
        <f t="shared" si="9"/>
        <v>0</v>
      </c>
      <c r="C75" s="7">
        <f t="shared" si="9"/>
        <v>0</v>
      </c>
      <c r="D75" s="7">
        <f t="shared" si="9"/>
        <v>0</v>
      </c>
      <c r="E75" s="7">
        <f t="shared" si="9"/>
        <v>0</v>
      </c>
      <c r="F75" s="7">
        <f t="shared" si="9"/>
        <v>0</v>
      </c>
      <c r="G75" s="7">
        <f t="shared" si="9"/>
        <v>0</v>
      </c>
      <c r="H75" s="7">
        <f t="shared" si="9"/>
        <v>0</v>
      </c>
      <c r="I75" s="27">
        <f t="shared" si="6"/>
        <v>0</v>
      </c>
      <c r="J75" s="15"/>
      <c r="K75" s="154"/>
    </row>
    <row r="76" spans="1:19" hidden="1" outlineLevel="3" x14ac:dyDescent="0.2">
      <c r="A76" s="15" t="str">
        <f t="shared" si="8"/>
        <v>Micro AMT ou autre AMT</v>
      </c>
      <c r="B76" s="20" t="e">
        <f t="shared" si="9"/>
        <v>#DIV/0!</v>
      </c>
      <c r="C76" s="7" t="e">
        <f t="shared" si="9"/>
        <v>#DIV/0!</v>
      </c>
      <c r="D76" s="7" t="e">
        <f t="shared" si="9"/>
        <v>#DIV/0!</v>
      </c>
      <c r="E76" s="7" t="e">
        <f t="shared" si="9"/>
        <v>#DIV/0!</v>
      </c>
      <c r="F76" s="7" t="e">
        <f t="shared" si="9"/>
        <v>#DIV/0!</v>
      </c>
      <c r="G76" s="7">
        <f t="shared" si="9"/>
        <v>0</v>
      </c>
      <c r="H76" s="7">
        <f t="shared" si="9"/>
        <v>0</v>
      </c>
      <c r="I76" s="27" t="e">
        <f t="shared" si="6"/>
        <v>#DIV/0!</v>
      </c>
      <c r="J76" s="15"/>
      <c r="K76" s="154"/>
    </row>
    <row r="77" spans="1:19" hidden="1" outlineLevel="3" x14ac:dyDescent="0.2">
      <c r="A77" s="15" t="str">
        <f t="shared" si="8"/>
        <v>Vaccination (1/2 journée) Grippe</v>
      </c>
      <c r="B77" s="20">
        <f t="shared" ref="B77:H81" si="10">B39/($A$2*(1-B$4))</f>
        <v>0</v>
      </c>
      <c r="C77" s="7">
        <f t="shared" si="10"/>
        <v>0</v>
      </c>
      <c r="D77" s="7">
        <f t="shared" si="10"/>
        <v>0</v>
      </c>
      <c r="E77" s="7">
        <f t="shared" si="10"/>
        <v>0</v>
      </c>
      <c r="F77" s="7">
        <f t="shared" si="10"/>
        <v>0</v>
      </c>
      <c r="G77" s="7">
        <f t="shared" si="10"/>
        <v>0</v>
      </c>
      <c r="H77" s="7">
        <f t="shared" si="10"/>
        <v>0</v>
      </c>
      <c r="I77" s="27">
        <f t="shared" si="6"/>
        <v>0</v>
      </c>
      <c r="J77" s="15"/>
      <c r="K77" s="154"/>
    </row>
    <row r="78" spans="1:19" hidden="1" outlineLevel="3" x14ac:dyDescent="0.2">
      <c r="A78" s="15" t="str">
        <f t="shared" si="8"/>
        <v>Vaccination (1/2 journée) COVID19</v>
      </c>
      <c r="B78" s="20">
        <f t="shared" si="10"/>
        <v>0</v>
      </c>
      <c r="C78" s="7">
        <f t="shared" si="10"/>
        <v>0</v>
      </c>
      <c r="D78" s="7">
        <f t="shared" si="10"/>
        <v>0</v>
      </c>
      <c r="E78" s="7">
        <f t="shared" si="10"/>
        <v>0</v>
      </c>
      <c r="F78" s="7">
        <f t="shared" si="10"/>
        <v>0</v>
      </c>
      <c r="G78" s="7">
        <f t="shared" si="10"/>
        <v>0</v>
      </c>
      <c r="H78" s="7">
        <f t="shared" si="10"/>
        <v>0</v>
      </c>
      <c r="I78" s="27">
        <f t="shared" si="6"/>
        <v>0</v>
      </c>
      <c r="J78" s="15"/>
      <c r="K78" s="154"/>
    </row>
    <row r="79" spans="1:19" collapsed="1" x14ac:dyDescent="0.2">
      <c r="A79" s="31" t="str">
        <f t="shared" si="8"/>
        <v>TOTAL AMT</v>
      </c>
      <c r="B79" s="36" t="e">
        <f>B41/($A$2*(1-B$4))</f>
        <v>#DIV/0!</v>
      </c>
      <c r="C79" s="32" t="e">
        <f t="shared" si="10"/>
        <v>#DIV/0!</v>
      </c>
      <c r="D79" s="32" t="e">
        <f t="shared" si="10"/>
        <v>#DIV/0!</v>
      </c>
      <c r="E79" s="32" t="e">
        <f t="shared" si="10"/>
        <v>#DIV/0!</v>
      </c>
      <c r="F79" s="32" t="e">
        <f t="shared" si="10"/>
        <v>#DIV/0!</v>
      </c>
      <c r="G79" s="32">
        <f t="shared" si="10"/>
        <v>0</v>
      </c>
      <c r="H79" s="32">
        <f t="shared" si="10"/>
        <v>0</v>
      </c>
      <c r="I79" s="33" t="e">
        <f t="shared" si="6"/>
        <v>#DIV/0!</v>
      </c>
      <c r="J79" s="15"/>
      <c r="K79" s="154"/>
      <c r="L79" s="9"/>
      <c r="M79" s="9"/>
      <c r="N79" s="9"/>
      <c r="O79" s="9"/>
      <c r="P79" s="9"/>
      <c r="Q79" s="9"/>
      <c r="R79" s="9"/>
      <c r="S79" s="9"/>
    </row>
    <row r="80" spans="1:19" x14ac:dyDescent="0.2">
      <c r="A80" s="31" t="str">
        <f t="shared" si="8"/>
        <v>Temps connexe</v>
      </c>
      <c r="B80" s="36" t="e">
        <f t="shared" si="10"/>
        <v>#DIV/0!</v>
      </c>
      <c r="C80" s="32" t="e">
        <f t="shared" si="10"/>
        <v>#DIV/0!</v>
      </c>
      <c r="D80" s="32" t="e">
        <f t="shared" si="10"/>
        <v>#DIV/0!</v>
      </c>
      <c r="E80" s="32" t="e">
        <f t="shared" si="10"/>
        <v>#DIV/0!</v>
      </c>
      <c r="F80" s="32" t="e">
        <f t="shared" si="10"/>
        <v>#DIV/0!</v>
      </c>
      <c r="G80" s="32">
        <f t="shared" si="10"/>
        <v>0</v>
      </c>
      <c r="H80" s="32">
        <f t="shared" si="10"/>
        <v>0</v>
      </c>
      <c r="I80" s="33" t="e">
        <f t="shared" si="6"/>
        <v>#DIV/0!</v>
      </c>
      <c r="J80" s="15"/>
      <c r="K80" s="154"/>
    </row>
    <row r="81" spans="1:19" s="2" customFormat="1" x14ac:dyDescent="0.2">
      <c r="A81" s="25" t="s">
        <v>77</v>
      </c>
      <c r="B81" s="22" t="e">
        <f t="shared" si="10"/>
        <v>#DIV/0!</v>
      </c>
      <c r="C81" s="9" t="e">
        <f t="shared" si="10"/>
        <v>#DIV/0!</v>
      </c>
      <c r="D81" s="9" t="e">
        <f t="shared" si="10"/>
        <v>#DIV/0!</v>
      </c>
      <c r="E81" s="9" t="e">
        <f t="shared" si="10"/>
        <v>#DIV/0!</v>
      </c>
      <c r="F81" s="9" t="e">
        <f t="shared" si="10"/>
        <v>#DIV/0!</v>
      </c>
      <c r="G81" s="9">
        <f t="shared" si="10"/>
        <v>0</v>
      </c>
      <c r="H81" s="9">
        <f t="shared" si="10"/>
        <v>0</v>
      </c>
      <c r="I81" s="35" t="e">
        <f>SUM(B81:H81)</f>
        <v>#DIV/0!</v>
      </c>
      <c r="J81" s="25"/>
      <c r="K81" s="154"/>
      <c r="L81" s="1"/>
      <c r="M81" s="1"/>
      <c r="N81" s="1"/>
      <c r="O81" s="1"/>
      <c r="P81" s="1"/>
      <c r="Q81" s="1"/>
      <c r="R81" s="1"/>
      <c r="S81" s="1"/>
    </row>
    <row r="82" spans="1:19" x14ac:dyDescent="0.2">
      <c r="A82" s="24"/>
      <c r="B82" s="21" t="e">
        <f>B3-B81</f>
        <v>#DIV/0!</v>
      </c>
      <c r="C82" s="11" t="e">
        <f t="shared" ref="C82:H82" si="11">C3-C81</f>
        <v>#DIV/0!</v>
      </c>
      <c r="D82" s="11" t="e">
        <f t="shared" si="11"/>
        <v>#DIV/0!</v>
      </c>
      <c r="E82" s="11" t="e">
        <f t="shared" si="11"/>
        <v>#DIV/0!</v>
      </c>
      <c r="F82" s="11" t="e">
        <f t="shared" si="11"/>
        <v>#DIV/0!</v>
      </c>
      <c r="G82" s="11">
        <f t="shared" si="11"/>
        <v>0</v>
      </c>
      <c r="H82" s="11">
        <f t="shared" si="11"/>
        <v>0</v>
      </c>
      <c r="I82" s="26" t="e">
        <f>SUM(B82:H82)</f>
        <v>#DIV/0!</v>
      </c>
      <c r="J82" s="156">
        <f>J3</f>
        <v>0</v>
      </c>
      <c r="K82" s="157">
        <f>K3</f>
        <v>0</v>
      </c>
    </row>
    <row r="83" spans="1:19" x14ac:dyDescent="0.2">
      <c r="A83" s="2" t="s">
        <v>89</v>
      </c>
      <c r="B83" s="40" t="e">
        <f>B79/B81</f>
        <v>#DIV/0!</v>
      </c>
      <c r="C83" s="7"/>
      <c r="D83" s="7"/>
      <c r="E83" s="7"/>
      <c r="F83" s="7"/>
      <c r="G83" s="7"/>
      <c r="H83" s="7"/>
      <c r="I83" s="7"/>
    </row>
    <row r="84" spans="1:19" x14ac:dyDescent="0.2">
      <c r="A84" s="2"/>
      <c r="B84" s="7"/>
      <c r="C84" s="7"/>
      <c r="D84" s="7"/>
      <c r="E84" s="7"/>
      <c r="F84" s="7"/>
      <c r="G84" s="7"/>
      <c r="H84" s="7"/>
      <c r="I84" s="7"/>
    </row>
    <row r="85" spans="1:19" x14ac:dyDescent="0.2">
      <c r="A85" s="28" t="s">
        <v>79</v>
      </c>
      <c r="B85" s="10"/>
      <c r="C85" s="10"/>
      <c r="D85" s="10"/>
      <c r="E85" s="10"/>
      <c r="F85" s="10"/>
      <c r="G85" s="10"/>
      <c r="H85" s="10"/>
      <c r="I85" s="10"/>
    </row>
    <row r="86" spans="1:19" outlineLevel="3" x14ac:dyDescent="0.2">
      <c r="A86" s="15" t="str">
        <f t="shared" ref="A86:A95" si="12">A47</f>
        <v>Embauche SIR</v>
      </c>
      <c r="B86" s="16" t="e">
        <f t="shared" ref="B86:I95" si="13">B9/B$43</f>
        <v>#DIV/0!</v>
      </c>
      <c r="C86" s="8" t="e">
        <f t="shared" si="13"/>
        <v>#DIV/0!</v>
      </c>
      <c r="D86" s="8" t="e">
        <f t="shared" si="13"/>
        <v>#DIV/0!</v>
      </c>
      <c r="E86" s="8" t="e">
        <f t="shared" si="13"/>
        <v>#DIV/0!</v>
      </c>
      <c r="F86" s="8" t="e">
        <f t="shared" si="13"/>
        <v>#DIV/0!</v>
      </c>
      <c r="G86" s="8" t="e">
        <f t="shared" si="13"/>
        <v>#DIV/0!</v>
      </c>
      <c r="H86" s="8" t="e">
        <f t="shared" si="13"/>
        <v>#DIV/0!</v>
      </c>
      <c r="I86" s="8" t="e">
        <f t="shared" si="13"/>
        <v>#DIV/0!</v>
      </c>
    </row>
    <row r="87" spans="1:19" outlineLevel="3" x14ac:dyDescent="0.2">
      <c r="A87" s="15" t="str">
        <f t="shared" si="12"/>
        <v>VIPI</v>
      </c>
      <c r="B87" s="16" t="e">
        <f t="shared" si="13"/>
        <v>#DIV/0!</v>
      </c>
      <c r="C87" s="8" t="e">
        <f t="shared" si="13"/>
        <v>#DIV/0!</v>
      </c>
      <c r="D87" s="8" t="e">
        <f t="shared" si="13"/>
        <v>#DIV/0!</v>
      </c>
      <c r="E87" s="8" t="e">
        <f t="shared" si="13"/>
        <v>#DIV/0!</v>
      </c>
      <c r="F87" s="8" t="e">
        <f t="shared" si="13"/>
        <v>#DIV/0!</v>
      </c>
      <c r="G87" s="8" t="e">
        <f t="shared" si="13"/>
        <v>#DIV/0!</v>
      </c>
      <c r="H87" s="8" t="e">
        <f t="shared" si="13"/>
        <v>#DIV/0!</v>
      </c>
      <c r="I87" s="8" t="e">
        <f t="shared" si="13"/>
        <v>#DIV/0!</v>
      </c>
    </row>
    <row r="88" spans="1:19" outlineLevel="3" x14ac:dyDescent="0.2">
      <c r="A88" s="15" t="str">
        <f t="shared" si="12"/>
        <v>Périodiques</v>
      </c>
      <c r="B88" s="16" t="e">
        <f t="shared" si="13"/>
        <v>#DIV/0!</v>
      </c>
      <c r="C88" s="8" t="e">
        <f t="shared" si="13"/>
        <v>#DIV/0!</v>
      </c>
      <c r="D88" s="8" t="e">
        <f t="shared" si="13"/>
        <v>#DIV/0!</v>
      </c>
      <c r="E88" s="8" t="e">
        <f t="shared" si="13"/>
        <v>#DIV/0!</v>
      </c>
      <c r="F88" s="8" t="e">
        <f t="shared" si="13"/>
        <v>#DIV/0!</v>
      </c>
      <c r="G88" s="8" t="e">
        <f t="shared" si="13"/>
        <v>#DIV/0!</v>
      </c>
      <c r="H88" s="8" t="e">
        <f t="shared" si="13"/>
        <v>#DIV/0!</v>
      </c>
      <c r="I88" s="8" t="e">
        <f t="shared" si="13"/>
        <v>#DIV/0!</v>
      </c>
    </row>
    <row r="89" spans="1:19" outlineLevel="3" x14ac:dyDescent="0.2">
      <c r="A89" s="15" t="str">
        <f t="shared" si="12"/>
        <v>A la demande</v>
      </c>
      <c r="B89" s="16" t="e">
        <f t="shared" si="13"/>
        <v>#DIV/0!</v>
      </c>
      <c r="C89" s="8" t="e">
        <f t="shared" si="13"/>
        <v>#DIV/0!</v>
      </c>
      <c r="D89" s="8" t="e">
        <f t="shared" si="13"/>
        <v>#DIV/0!</v>
      </c>
      <c r="E89" s="8" t="e">
        <f t="shared" si="13"/>
        <v>#DIV/0!</v>
      </c>
      <c r="F89" s="8" t="e">
        <f t="shared" si="13"/>
        <v>#DIV/0!</v>
      </c>
      <c r="G89" s="8" t="e">
        <f t="shared" si="13"/>
        <v>#DIV/0!</v>
      </c>
      <c r="H89" s="8" t="e">
        <f t="shared" si="13"/>
        <v>#DIV/0!</v>
      </c>
      <c r="I89" s="8" t="e">
        <f t="shared" si="13"/>
        <v>#DIV/0!</v>
      </c>
    </row>
    <row r="90" spans="1:19" outlineLevel="3" x14ac:dyDescent="0.2">
      <c r="A90" s="15" t="str">
        <f t="shared" si="12"/>
        <v>Reprise</v>
      </c>
      <c r="B90" s="16" t="e">
        <f t="shared" si="13"/>
        <v>#DIV/0!</v>
      </c>
      <c r="C90" s="8" t="e">
        <f t="shared" si="13"/>
        <v>#DIV/0!</v>
      </c>
      <c r="D90" s="8" t="e">
        <f t="shared" si="13"/>
        <v>#DIV/0!</v>
      </c>
      <c r="E90" s="8" t="e">
        <f t="shared" si="13"/>
        <v>#DIV/0!</v>
      </c>
      <c r="F90" s="8" t="e">
        <f t="shared" si="13"/>
        <v>#DIV/0!</v>
      </c>
      <c r="G90" s="8" t="e">
        <f t="shared" si="13"/>
        <v>#DIV/0!</v>
      </c>
      <c r="H90" s="8" t="e">
        <f t="shared" si="13"/>
        <v>#DIV/0!</v>
      </c>
      <c r="I90" s="8" t="e">
        <f t="shared" si="13"/>
        <v>#DIV/0!</v>
      </c>
    </row>
    <row r="91" spans="1:19" outlineLevel="3" x14ac:dyDescent="0.2">
      <c r="A91" s="15" t="str">
        <f t="shared" si="12"/>
        <v>Préreprise</v>
      </c>
      <c r="B91" s="16" t="e">
        <f t="shared" si="13"/>
        <v>#DIV/0!</v>
      </c>
      <c r="C91" s="8" t="e">
        <f t="shared" si="13"/>
        <v>#DIV/0!</v>
      </c>
      <c r="D91" s="8" t="e">
        <f t="shared" si="13"/>
        <v>#DIV/0!</v>
      </c>
      <c r="E91" s="8" t="e">
        <f t="shared" si="13"/>
        <v>#DIV/0!</v>
      </c>
      <c r="F91" s="8" t="e">
        <f t="shared" si="13"/>
        <v>#DIV/0!</v>
      </c>
      <c r="G91" s="8" t="e">
        <f t="shared" si="13"/>
        <v>#DIV/0!</v>
      </c>
      <c r="H91" s="8" t="e">
        <f t="shared" si="13"/>
        <v>#DIV/0!</v>
      </c>
      <c r="I91" s="8" t="e">
        <f t="shared" si="13"/>
        <v>#DIV/0!</v>
      </c>
    </row>
    <row r="92" spans="1:19" outlineLevel="3" x14ac:dyDescent="0.2">
      <c r="A92" s="15" t="str">
        <f t="shared" si="12"/>
        <v>Entretiens de liaison</v>
      </c>
      <c r="B92" s="16" t="e">
        <f t="shared" si="13"/>
        <v>#DIV/0!</v>
      </c>
      <c r="C92" s="8" t="e">
        <f t="shared" si="13"/>
        <v>#DIV/0!</v>
      </c>
      <c r="D92" s="8" t="e">
        <f t="shared" si="13"/>
        <v>#DIV/0!</v>
      </c>
      <c r="E92" s="8" t="e">
        <f t="shared" si="13"/>
        <v>#DIV/0!</v>
      </c>
      <c r="F92" s="8" t="e">
        <f t="shared" si="13"/>
        <v>#DIV/0!</v>
      </c>
      <c r="G92" s="8" t="e">
        <f t="shared" si="13"/>
        <v>#DIV/0!</v>
      </c>
      <c r="H92" s="8" t="e">
        <f t="shared" si="13"/>
        <v>#DIV/0!</v>
      </c>
      <c r="I92" s="8" t="e">
        <f t="shared" si="13"/>
        <v>#DIV/0!</v>
      </c>
    </row>
    <row r="93" spans="1:19" outlineLevel="3" x14ac:dyDescent="0.2">
      <c r="A93" s="15" t="str">
        <f t="shared" si="12"/>
        <v>Réorientation Idest</v>
      </c>
      <c r="B93" s="16" t="e">
        <f t="shared" si="13"/>
        <v>#DIV/0!</v>
      </c>
      <c r="C93" s="8" t="e">
        <f t="shared" si="13"/>
        <v>#DIV/0!</v>
      </c>
      <c r="D93" s="8" t="e">
        <f t="shared" si="13"/>
        <v>#DIV/0!</v>
      </c>
      <c r="E93" s="8" t="e">
        <f t="shared" si="13"/>
        <v>#DIV/0!</v>
      </c>
      <c r="F93" s="8" t="e">
        <f t="shared" si="13"/>
        <v>#DIV/0!</v>
      </c>
      <c r="G93" s="8" t="e">
        <f t="shared" si="13"/>
        <v>#DIV/0!</v>
      </c>
      <c r="H93" s="8" t="e">
        <f t="shared" si="13"/>
        <v>#DIV/0!</v>
      </c>
      <c r="I93" s="8" t="e">
        <f t="shared" si="13"/>
        <v>#DIV/0!</v>
      </c>
    </row>
    <row r="94" spans="1:19" outlineLevel="3" x14ac:dyDescent="0.2">
      <c r="A94" s="15" t="str">
        <f t="shared" si="12"/>
        <v>Mi-carrière</v>
      </c>
      <c r="B94" s="16" t="e">
        <f t="shared" si="13"/>
        <v>#DIV/0!</v>
      </c>
      <c r="C94" s="8" t="e">
        <f t="shared" si="13"/>
        <v>#DIV/0!</v>
      </c>
      <c r="D94" s="8" t="e">
        <f t="shared" si="13"/>
        <v>#DIV/0!</v>
      </c>
      <c r="E94" s="8" t="e">
        <f t="shared" si="13"/>
        <v>#DIV/0!</v>
      </c>
      <c r="F94" s="8" t="e">
        <f t="shared" si="13"/>
        <v>#DIV/0!</v>
      </c>
      <c r="G94" s="8" t="e">
        <f t="shared" si="13"/>
        <v>#DIV/0!</v>
      </c>
      <c r="H94" s="8" t="e">
        <f t="shared" si="13"/>
        <v>#DIV/0!</v>
      </c>
      <c r="I94" s="8" t="e">
        <f t="shared" si="13"/>
        <v>#DIV/0!</v>
      </c>
    </row>
    <row r="95" spans="1:19" outlineLevel="3" x14ac:dyDescent="0.2">
      <c r="A95" s="15" t="str">
        <f t="shared" si="12"/>
        <v>Fin carrière</v>
      </c>
      <c r="B95" s="16" t="e">
        <f t="shared" si="13"/>
        <v>#DIV/0!</v>
      </c>
      <c r="C95" s="8" t="e">
        <f t="shared" si="13"/>
        <v>#DIV/0!</v>
      </c>
      <c r="D95" s="8" t="e">
        <f t="shared" si="13"/>
        <v>#DIV/0!</v>
      </c>
      <c r="E95" s="8" t="e">
        <f t="shared" si="13"/>
        <v>#DIV/0!</v>
      </c>
      <c r="F95" s="8" t="e">
        <f t="shared" si="13"/>
        <v>#DIV/0!</v>
      </c>
      <c r="G95" s="8" t="e">
        <f t="shared" si="13"/>
        <v>#DIV/0!</v>
      </c>
      <c r="H95" s="8" t="e">
        <f t="shared" si="13"/>
        <v>#DIV/0!</v>
      </c>
      <c r="I95" s="8" t="e">
        <f t="shared" si="13"/>
        <v>#DIV/0!</v>
      </c>
    </row>
    <row r="96" spans="1:19" outlineLevel="3" x14ac:dyDescent="0.2">
      <c r="A96" s="15" t="s">
        <v>94</v>
      </c>
      <c r="B96" s="16" t="e">
        <f t="shared" ref="B96:I105" si="14">B19/B$43</f>
        <v>#DIV/0!</v>
      </c>
      <c r="C96" s="8" t="e">
        <f t="shared" si="14"/>
        <v>#DIV/0!</v>
      </c>
      <c r="D96" s="8" t="e">
        <f t="shared" si="14"/>
        <v>#DIV/0!</v>
      </c>
      <c r="E96" s="8" t="e">
        <f t="shared" si="14"/>
        <v>#DIV/0!</v>
      </c>
      <c r="F96" s="8" t="e">
        <f t="shared" si="14"/>
        <v>#DIV/0!</v>
      </c>
      <c r="G96" s="8" t="e">
        <f t="shared" si="14"/>
        <v>#DIV/0!</v>
      </c>
      <c r="H96" s="8" t="e">
        <f t="shared" si="14"/>
        <v>#DIV/0!</v>
      </c>
      <c r="I96" s="8" t="e">
        <f t="shared" si="14"/>
        <v>#DIV/0!</v>
      </c>
    </row>
    <row r="97" spans="1:11" outlineLevel="3" x14ac:dyDescent="0.2">
      <c r="A97" s="15" t="str">
        <f t="shared" ref="A97:A108" si="15">A58</f>
        <v>Entretiens psychologues</v>
      </c>
      <c r="B97" s="16" t="e">
        <f t="shared" si="14"/>
        <v>#DIV/0!</v>
      </c>
      <c r="C97" s="8" t="e">
        <f t="shared" si="14"/>
        <v>#DIV/0!</v>
      </c>
      <c r="D97" s="8" t="e">
        <f t="shared" si="14"/>
        <v>#DIV/0!</v>
      </c>
      <c r="E97" s="8" t="e">
        <f t="shared" si="14"/>
        <v>#DIV/0!</v>
      </c>
      <c r="F97" s="8" t="e">
        <f t="shared" si="14"/>
        <v>#DIV/0!</v>
      </c>
      <c r="G97" s="8" t="e">
        <f t="shared" si="14"/>
        <v>#DIV/0!</v>
      </c>
      <c r="H97" s="8" t="e">
        <f t="shared" si="14"/>
        <v>#DIV/0!</v>
      </c>
      <c r="I97" s="8" t="e">
        <f t="shared" si="14"/>
        <v>#DIV/0!</v>
      </c>
    </row>
    <row r="98" spans="1:11" outlineLevel="3" x14ac:dyDescent="0.2">
      <c r="A98" s="15" t="str">
        <f t="shared" si="15"/>
        <v>Entretiens assistants sociaux</v>
      </c>
      <c r="B98" s="16" t="e">
        <f t="shared" si="14"/>
        <v>#DIV/0!</v>
      </c>
      <c r="C98" s="8" t="e">
        <f t="shared" si="14"/>
        <v>#DIV/0!</v>
      </c>
      <c r="D98" s="8" t="e">
        <f t="shared" si="14"/>
        <v>#DIV/0!</v>
      </c>
      <c r="E98" s="8" t="e">
        <f t="shared" si="14"/>
        <v>#DIV/0!</v>
      </c>
      <c r="F98" s="8" t="e">
        <f t="shared" si="14"/>
        <v>#DIV/0!</v>
      </c>
      <c r="G98" s="8" t="e">
        <f t="shared" si="14"/>
        <v>#DIV/0!</v>
      </c>
      <c r="H98" s="8" t="e">
        <f t="shared" si="14"/>
        <v>#DIV/0!</v>
      </c>
      <c r="I98" s="8" t="e">
        <f t="shared" si="14"/>
        <v>#DIV/0!</v>
      </c>
    </row>
    <row r="99" spans="1:11" outlineLevel="3" x14ac:dyDescent="0.2">
      <c r="A99" s="15" t="str">
        <f t="shared" si="15"/>
        <v>Suivi et coordination du parcours PDP</v>
      </c>
      <c r="B99" s="16" t="e">
        <f t="shared" si="14"/>
        <v>#DIV/0!</v>
      </c>
      <c r="C99" s="8" t="e">
        <f t="shared" si="14"/>
        <v>#DIV/0!</v>
      </c>
      <c r="D99" s="8" t="e">
        <f t="shared" si="14"/>
        <v>#DIV/0!</v>
      </c>
      <c r="E99" s="8" t="e">
        <f t="shared" si="14"/>
        <v>#DIV/0!</v>
      </c>
      <c r="F99" s="8" t="e">
        <f t="shared" si="14"/>
        <v>#DIV/0!</v>
      </c>
      <c r="G99" s="8" t="e">
        <f t="shared" si="14"/>
        <v>#DIV/0!</v>
      </c>
      <c r="H99" s="8" t="e">
        <f t="shared" si="14"/>
        <v>#DIV/0!</v>
      </c>
      <c r="I99" s="8" t="e">
        <f t="shared" si="14"/>
        <v>#DIV/0!</v>
      </c>
    </row>
    <row r="100" spans="1:11" s="2" customFormat="1" x14ac:dyDescent="0.2">
      <c r="A100" s="31" t="str">
        <f t="shared" si="15"/>
        <v>Total suivi individuel</v>
      </c>
      <c r="B100" s="16" t="e">
        <f t="shared" si="14"/>
        <v>#DIV/0!</v>
      </c>
      <c r="C100" s="8" t="e">
        <f t="shared" si="14"/>
        <v>#DIV/0!</v>
      </c>
      <c r="D100" s="8" t="e">
        <f t="shared" si="14"/>
        <v>#DIV/0!</v>
      </c>
      <c r="E100" s="8" t="e">
        <f t="shared" si="14"/>
        <v>#DIV/0!</v>
      </c>
      <c r="F100" s="8" t="e">
        <f t="shared" si="14"/>
        <v>#DIV/0!</v>
      </c>
      <c r="G100" s="8" t="e">
        <f t="shared" si="14"/>
        <v>#DIV/0!</v>
      </c>
      <c r="H100" s="8" t="e">
        <f t="shared" si="14"/>
        <v>#DIV/0!</v>
      </c>
      <c r="I100" s="8" t="e">
        <f t="shared" si="14"/>
        <v>#DIV/0!</v>
      </c>
    </row>
    <row r="101" spans="1:11" s="2" customFormat="1" x14ac:dyDescent="0.2">
      <c r="A101" s="15" t="str">
        <f t="shared" si="15"/>
        <v>FE initiale TOT</v>
      </c>
      <c r="B101" s="16" t="e">
        <f t="shared" si="14"/>
        <v>#DIV/0!</v>
      </c>
      <c r="C101" s="8" t="e">
        <f t="shared" si="14"/>
        <v>#DIV/0!</v>
      </c>
      <c r="D101" s="8" t="e">
        <f t="shared" si="14"/>
        <v>#DIV/0!</v>
      </c>
      <c r="E101" s="8" t="e">
        <f t="shared" si="14"/>
        <v>#DIV/0!</v>
      </c>
      <c r="F101" s="8" t="e">
        <f t="shared" si="14"/>
        <v>#DIV/0!</v>
      </c>
      <c r="G101" s="8" t="e">
        <f t="shared" si="14"/>
        <v>#DIV/0!</v>
      </c>
      <c r="H101" s="8" t="e">
        <f t="shared" si="14"/>
        <v>#DIV/0!</v>
      </c>
      <c r="I101" s="8" t="e">
        <f t="shared" si="14"/>
        <v>#DIV/0!</v>
      </c>
      <c r="J101" s="1"/>
      <c r="K101" s="1"/>
    </row>
    <row r="102" spans="1:11" outlineLevel="3" x14ac:dyDescent="0.2">
      <c r="A102" s="15" t="str">
        <f t="shared" si="15"/>
        <v>MAJ FE TOT</v>
      </c>
      <c r="B102" s="16" t="e">
        <f t="shared" si="14"/>
        <v>#DIV/0!</v>
      </c>
      <c r="C102" s="8" t="e">
        <f t="shared" si="14"/>
        <v>#DIV/0!</v>
      </c>
      <c r="D102" s="8" t="e">
        <f t="shared" si="14"/>
        <v>#DIV/0!</v>
      </c>
      <c r="E102" s="8" t="e">
        <f t="shared" si="14"/>
        <v>#DIV/0!</v>
      </c>
      <c r="F102" s="8" t="e">
        <f t="shared" si="14"/>
        <v>#DIV/0!</v>
      </c>
      <c r="G102" s="8" t="e">
        <f t="shared" si="14"/>
        <v>#DIV/0!</v>
      </c>
      <c r="H102" s="8" t="e">
        <f t="shared" si="14"/>
        <v>#DIV/0!</v>
      </c>
      <c r="I102" s="8" t="e">
        <f t="shared" si="14"/>
        <v>#DIV/0!</v>
      </c>
    </row>
    <row r="103" spans="1:11" outlineLevel="3" x14ac:dyDescent="0.2">
      <c r="A103" s="15" t="str">
        <f t="shared" si="15"/>
        <v>Accompagnement Finalisation du DU</v>
      </c>
      <c r="B103" s="16" t="e">
        <f t="shared" si="14"/>
        <v>#DIV/0!</v>
      </c>
      <c r="C103" s="8" t="e">
        <f t="shared" si="14"/>
        <v>#DIV/0!</v>
      </c>
      <c r="D103" s="8" t="e">
        <f t="shared" si="14"/>
        <v>#DIV/0!</v>
      </c>
      <c r="E103" s="8" t="e">
        <f t="shared" si="14"/>
        <v>#DIV/0!</v>
      </c>
      <c r="F103" s="8" t="e">
        <f t="shared" si="14"/>
        <v>#DIV/0!</v>
      </c>
      <c r="G103" s="8" t="e">
        <f t="shared" si="14"/>
        <v>#DIV/0!</v>
      </c>
      <c r="H103" s="8" t="e">
        <f t="shared" si="14"/>
        <v>#DIV/0!</v>
      </c>
      <c r="I103" s="8" t="e">
        <f t="shared" si="14"/>
        <v>#DIV/0!</v>
      </c>
    </row>
    <row r="104" spans="1:11" outlineLevel="3" x14ac:dyDescent="0.2">
      <c r="A104" s="15" t="str">
        <f t="shared" si="15"/>
        <v>Suivi du plan d'actions</v>
      </c>
      <c r="B104" s="16" t="e">
        <f t="shared" si="14"/>
        <v>#DIV/0!</v>
      </c>
      <c r="C104" s="8" t="e">
        <f t="shared" si="14"/>
        <v>#DIV/0!</v>
      </c>
      <c r="D104" s="8" t="e">
        <f t="shared" si="14"/>
        <v>#DIV/0!</v>
      </c>
      <c r="E104" s="8" t="e">
        <f t="shared" si="14"/>
        <v>#DIV/0!</v>
      </c>
      <c r="F104" s="8" t="e">
        <f t="shared" si="14"/>
        <v>#DIV/0!</v>
      </c>
      <c r="G104" s="8" t="e">
        <f t="shared" si="14"/>
        <v>#DIV/0!</v>
      </c>
      <c r="H104" s="8" t="e">
        <f t="shared" si="14"/>
        <v>#DIV/0!</v>
      </c>
      <c r="I104" s="8" t="e">
        <f t="shared" si="14"/>
        <v>#DIV/0!</v>
      </c>
    </row>
    <row r="105" spans="1:11" outlineLevel="3" x14ac:dyDescent="0.2">
      <c r="A105" s="15" t="str">
        <f t="shared" si="15"/>
        <v>Réunions CSE TOT</v>
      </c>
      <c r="B105" s="16" t="e">
        <f t="shared" si="14"/>
        <v>#DIV/0!</v>
      </c>
      <c r="C105" s="8" t="e">
        <f t="shared" si="14"/>
        <v>#DIV/0!</v>
      </c>
      <c r="D105" s="8" t="e">
        <f t="shared" si="14"/>
        <v>#DIV/0!</v>
      </c>
      <c r="E105" s="8" t="e">
        <f t="shared" si="14"/>
        <v>#DIV/0!</v>
      </c>
      <c r="F105" s="8" t="e">
        <f t="shared" si="14"/>
        <v>#DIV/0!</v>
      </c>
      <c r="G105" s="8" t="e">
        <f t="shared" si="14"/>
        <v>#DIV/0!</v>
      </c>
      <c r="H105" s="8" t="e">
        <f t="shared" si="14"/>
        <v>#DIV/0!</v>
      </c>
      <c r="I105" s="8" t="e">
        <f t="shared" si="14"/>
        <v>#DIV/0!</v>
      </c>
    </row>
    <row r="106" spans="1:11" outlineLevel="3" x14ac:dyDescent="0.2">
      <c r="A106" s="15" t="str">
        <f t="shared" si="15"/>
        <v>Etude de poste Suivi annexe 4</v>
      </c>
      <c r="B106" s="16" t="e">
        <f t="shared" ref="B106:I108" si="16">B29/B$43</f>
        <v>#DIV/0!</v>
      </c>
      <c r="C106" s="8" t="e">
        <f t="shared" si="16"/>
        <v>#DIV/0!</v>
      </c>
      <c r="D106" s="8" t="e">
        <f t="shared" si="16"/>
        <v>#DIV/0!</v>
      </c>
      <c r="E106" s="8" t="e">
        <f t="shared" si="16"/>
        <v>#DIV/0!</v>
      </c>
      <c r="F106" s="8" t="e">
        <f t="shared" si="16"/>
        <v>#DIV/0!</v>
      </c>
      <c r="G106" s="8" t="e">
        <f t="shared" si="16"/>
        <v>#DIV/0!</v>
      </c>
      <c r="H106" s="8" t="e">
        <f t="shared" si="16"/>
        <v>#DIV/0!</v>
      </c>
      <c r="I106" s="8" t="e">
        <f t="shared" si="16"/>
        <v>#DIV/0!</v>
      </c>
    </row>
    <row r="107" spans="1:11" outlineLevel="3" x14ac:dyDescent="0.2">
      <c r="A107" s="15" t="str">
        <f t="shared" si="15"/>
        <v>Etude de poste pour Inaptitude</v>
      </c>
      <c r="B107" s="16" t="e">
        <f t="shared" si="16"/>
        <v>#DIV/0!</v>
      </c>
      <c r="C107" s="8" t="e">
        <f t="shared" si="16"/>
        <v>#DIV/0!</v>
      </c>
      <c r="D107" s="8" t="e">
        <f t="shared" si="16"/>
        <v>#DIV/0!</v>
      </c>
      <c r="E107" s="8" t="e">
        <f t="shared" si="16"/>
        <v>#DIV/0!</v>
      </c>
      <c r="F107" s="8" t="e">
        <f t="shared" si="16"/>
        <v>#DIV/0!</v>
      </c>
      <c r="G107" s="8" t="e">
        <f t="shared" si="16"/>
        <v>#DIV/0!</v>
      </c>
      <c r="H107" s="8" t="e">
        <f t="shared" si="16"/>
        <v>#DIV/0!</v>
      </c>
      <c r="I107" s="8" t="e">
        <f t="shared" si="16"/>
        <v>#DIV/0!</v>
      </c>
    </row>
    <row r="108" spans="1:11" outlineLevel="3" x14ac:dyDescent="0.2">
      <c r="A108" s="15" t="str">
        <f t="shared" si="15"/>
        <v>Etude de poste analyse de situation de travail</v>
      </c>
      <c r="B108" s="16" t="e">
        <f t="shared" si="16"/>
        <v>#DIV/0!</v>
      </c>
      <c r="C108" s="8" t="e">
        <f t="shared" si="16"/>
        <v>#DIV/0!</v>
      </c>
      <c r="D108" s="8" t="e">
        <f t="shared" si="16"/>
        <v>#DIV/0!</v>
      </c>
      <c r="E108" s="8" t="e">
        <f t="shared" si="16"/>
        <v>#DIV/0!</v>
      </c>
      <c r="F108" s="8" t="e">
        <f t="shared" si="16"/>
        <v>#DIV/0!</v>
      </c>
      <c r="G108" s="8" t="e">
        <f t="shared" si="16"/>
        <v>#DIV/0!</v>
      </c>
      <c r="H108" s="8" t="e">
        <f t="shared" si="16"/>
        <v>#DIV/0!</v>
      </c>
      <c r="I108" s="8" t="e">
        <f t="shared" si="16"/>
        <v>#DIV/0!</v>
      </c>
    </row>
    <row r="109" spans="1:11" outlineLevel="3" x14ac:dyDescent="0.2">
      <c r="A109" s="15" t="str">
        <f t="shared" ref="A109:A117" si="17">A70</f>
        <v>Métrologie</v>
      </c>
      <c r="B109" s="16" t="e">
        <f t="shared" ref="B109:I109" si="18">B32/B$43</f>
        <v>#DIV/0!</v>
      </c>
      <c r="C109" s="8" t="e">
        <f t="shared" si="18"/>
        <v>#DIV/0!</v>
      </c>
      <c r="D109" s="8" t="e">
        <f t="shared" si="18"/>
        <v>#DIV/0!</v>
      </c>
      <c r="E109" s="8" t="e">
        <f t="shared" si="18"/>
        <v>#DIV/0!</v>
      </c>
      <c r="F109" s="8" t="e">
        <f t="shared" si="18"/>
        <v>#DIV/0!</v>
      </c>
      <c r="G109" s="8" t="e">
        <f t="shared" si="18"/>
        <v>#DIV/0!</v>
      </c>
      <c r="H109" s="8" t="e">
        <f t="shared" si="18"/>
        <v>#DIV/0!</v>
      </c>
      <c r="I109" s="8" t="e">
        <f t="shared" si="18"/>
        <v>#DIV/0!</v>
      </c>
    </row>
    <row r="110" spans="1:11" outlineLevel="3" x14ac:dyDescent="0.2">
      <c r="A110" s="15" t="str">
        <f t="shared" si="17"/>
        <v>Evaluation du risque chimique</v>
      </c>
      <c r="B110" s="16" t="e">
        <f t="shared" ref="B110:I110" si="19">B33/B$43</f>
        <v>#DIV/0!</v>
      </c>
      <c r="C110" s="8" t="e">
        <f t="shared" si="19"/>
        <v>#DIV/0!</v>
      </c>
      <c r="D110" s="8" t="e">
        <f t="shared" si="19"/>
        <v>#DIV/0!</v>
      </c>
      <c r="E110" s="8" t="e">
        <f t="shared" si="19"/>
        <v>#DIV/0!</v>
      </c>
      <c r="F110" s="8" t="e">
        <f t="shared" si="19"/>
        <v>#DIV/0!</v>
      </c>
      <c r="G110" s="8" t="e">
        <f t="shared" si="19"/>
        <v>#DIV/0!</v>
      </c>
      <c r="H110" s="8" t="e">
        <f t="shared" si="19"/>
        <v>#DIV/0!</v>
      </c>
      <c r="I110" s="8" t="e">
        <f t="shared" si="19"/>
        <v>#DIV/0!</v>
      </c>
    </row>
    <row r="111" spans="1:11" outlineLevel="3" x14ac:dyDescent="0.2">
      <c r="A111" s="15" t="str">
        <f t="shared" si="17"/>
        <v>Analyse Fiche De Sécurité</v>
      </c>
      <c r="B111" s="16" t="e">
        <f t="shared" ref="B111:I111" si="20">B34/B$43</f>
        <v>#DIV/0!</v>
      </c>
      <c r="C111" s="8" t="e">
        <f t="shared" si="20"/>
        <v>#DIV/0!</v>
      </c>
      <c r="D111" s="8" t="e">
        <f t="shared" si="20"/>
        <v>#DIV/0!</v>
      </c>
      <c r="E111" s="8" t="e">
        <f t="shared" si="20"/>
        <v>#DIV/0!</v>
      </c>
      <c r="F111" s="8" t="e">
        <f t="shared" si="20"/>
        <v>#DIV/0!</v>
      </c>
      <c r="G111" s="8" t="e">
        <f t="shared" si="20"/>
        <v>#DIV/0!</v>
      </c>
      <c r="H111" s="8" t="e">
        <f t="shared" si="20"/>
        <v>#DIV/0!</v>
      </c>
      <c r="I111" s="8" t="e">
        <f t="shared" si="20"/>
        <v>#DIV/0!</v>
      </c>
    </row>
    <row r="112" spans="1:11" outlineLevel="3" x14ac:dyDescent="0.2">
      <c r="A112" s="15" t="str">
        <f t="shared" si="17"/>
        <v>Interventions suite évènement grave</v>
      </c>
      <c r="B112" s="16" t="e">
        <f t="shared" ref="B112:I112" si="21">B35/B$43</f>
        <v>#DIV/0!</v>
      </c>
      <c r="C112" s="8" t="e">
        <f t="shared" si="21"/>
        <v>#DIV/0!</v>
      </c>
      <c r="D112" s="8" t="e">
        <f t="shared" si="21"/>
        <v>#DIV/0!</v>
      </c>
      <c r="E112" s="8" t="e">
        <f t="shared" si="21"/>
        <v>#DIV/0!</v>
      </c>
      <c r="F112" s="8" t="e">
        <f t="shared" si="21"/>
        <v>#DIV/0!</v>
      </c>
      <c r="G112" s="8" t="e">
        <f t="shared" si="21"/>
        <v>#DIV/0!</v>
      </c>
      <c r="H112" s="8" t="e">
        <f t="shared" si="21"/>
        <v>#DIV/0!</v>
      </c>
      <c r="I112" s="8" t="e">
        <f t="shared" si="21"/>
        <v>#DIV/0!</v>
      </c>
    </row>
    <row r="113" spans="1:9" outlineLevel="3" x14ac:dyDescent="0.2">
      <c r="A113" s="15" t="str">
        <f t="shared" si="17"/>
        <v>Ateliers Collectifs de prevention</v>
      </c>
      <c r="B113" s="16" t="e">
        <f t="shared" ref="B113:I113" si="22">B36/B$43</f>
        <v>#DIV/0!</v>
      </c>
      <c r="C113" s="8" t="e">
        <f t="shared" si="22"/>
        <v>#DIV/0!</v>
      </c>
      <c r="D113" s="8" t="e">
        <f t="shared" si="22"/>
        <v>#DIV/0!</v>
      </c>
      <c r="E113" s="8" t="e">
        <f t="shared" si="22"/>
        <v>#DIV/0!</v>
      </c>
      <c r="F113" s="8" t="e">
        <f t="shared" si="22"/>
        <v>#DIV/0!</v>
      </c>
      <c r="G113" s="8" t="e">
        <f t="shared" si="22"/>
        <v>#DIV/0!</v>
      </c>
      <c r="H113" s="8" t="e">
        <f t="shared" si="22"/>
        <v>#DIV/0!</v>
      </c>
      <c r="I113" s="8" t="e">
        <f t="shared" si="22"/>
        <v>#DIV/0!</v>
      </c>
    </row>
    <row r="114" spans="1:9" outlineLevel="3" x14ac:dyDescent="0.2">
      <c r="A114" s="15" t="str">
        <f t="shared" si="17"/>
        <v>Atelier de sensibilisation (Webinaire)</v>
      </c>
      <c r="B114" s="16" t="e">
        <f t="shared" ref="B114:I114" si="23">B37/B$43</f>
        <v>#DIV/0!</v>
      </c>
      <c r="C114" s="8" t="e">
        <f t="shared" si="23"/>
        <v>#DIV/0!</v>
      </c>
      <c r="D114" s="8" t="e">
        <f t="shared" si="23"/>
        <v>#DIV/0!</v>
      </c>
      <c r="E114" s="8" t="e">
        <f t="shared" si="23"/>
        <v>#DIV/0!</v>
      </c>
      <c r="F114" s="8" t="e">
        <f t="shared" si="23"/>
        <v>#DIV/0!</v>
      </c>
      <c r="G114" s="8" t="e">
        <f t="shared" si="23"/>
        <v>#DIV/0!</v>
      </c>
      <c r="H114" s="8" t="e">
        <f t="shared" si="23"/>
        <v>#DIV/0!</v>
      </c>
      <c r="I114" s="8" t="e">
        <f t="shared" si="23"/>
        <v>#DIV/0!</v>
      </c>
    </row>
    <row r="115" spans="1:9" outlineLevel="3" x14ac:dyDescent="0.2">
      <c r="A115" s="15" t="str">
        <f t="shared" si="17"/>
        <v>Micro AMT ou autre AMT</v>
      </c>
      <c r="B115" s="16" t="e">
        <f t="shared" ref="B115:I115" si="24">B38/B$43</f>
        <v>#DIV/0!</v>
      </c>
      <c r="C115" s="8" t="e">
        <f t="shared" si="24"/>
        <v>#DIV/0!</v>
      </c>
      <c r="D115" s="8" t="e">
        <f t="shared" si="24"/>
        <v>#DIV/0!</v>
      </c>
      <c r="E115" s="8" t="e">
        <f t="shared" si="24"/>
        <v>#DIV/0!</v>
      </c>
      <c r="F115" s="8" t="e">
        <f t="shared" si="24"/>
        <v>#DIV/0!</v>
      </c>
      <c r="G115" s="8" t="e">
        <f t="shared" si="24"/>
        <v>#DIV/0!</v>
      </c>
      <c r="H115" s="8" t="e">
        <f t="shared" si="24"/>
        <v>#DIV/0!</v>
      </c>
      <c r="I115" s="8" t="e">
        <f t="shared" si="24"/>
        <v>#DIV/0!</v>
      </c>
    </row>
    <row r="116" spans="1:9" outlineLevel="3" x14ac:dyDescent="0.2">
      <c r="A116" s="15" t="str">
        <f t="shared" si="17"/>
        <v>Vaccination (1/2 journée) Grippe</v>
      </c>
      <c r="B116" s="16" t="e">
        <f t="shared" ref="B116:I116" si="25">B39/B$43</f>
        <v>#DIV/0!</v>
      </c>
      <c r="C116" s="8" t="e">
        <f t="shared" si="25"/>
        <v>#DIV/0!</v>
      </c>
      <c r="D116" s="8" t="e">
        <f t="shared" si="25"/>
        <v>#DIV/0!</v>
      </c>
      <c r="E116" s="8" t="e">
        <f t="shared" si="25"/>
        <v>#DIV/0!</v>
      </c>
      <c r="F116" s="8" t="e">
        <f t="shared" si="25"/>
        <v>#DIV/0!</v>
      </c>
      <c r="G116" s="8" t="e">
        <f t="shared" si="25"/>
        <v>#DIV/0!</v>
      </c>
      <c r="H116" s="8" t="e">
        <f t="shared" si="25"/>
        <v>#DIV/0!</v>
      </c>
      <c r="I116" s="8" t="e">
        <f t="shared" si="25"/>
        <v>#DIV/0!</v>
      </c>
    </row>
    <row r="117" spans="1:9" outlineLevel="3" x14ac:dyDescent="0.2">
      <c r="A117" s="15" t="str">
        <f t="shared" si="17"/>
        <v>Vaccination (1/2 journée) COVID19</v>
      </c>
      <c r="B117" s="16" t="e">
        <f t="shared" ref="B117:I117" si="26">B40/B$43</f>
        <v>#DIV/0!</v>
      </c>
      <c r="C117" s="8" t="e">
        <f t="shared" si="26"/>
        <v>#DIV/0!</v>
      </c>
      <c r="D117" s="8" t="e">
        <f t="shared" si="26"/>
        <v>#DIV/0!</v>
      </c>
      <c r="E117" s="8" t="e">
        <f t="shared" si="26"/>
        <v>#DIV/0!</v>
      </c>
      <c r="F117" s="8" t="e">
        <f t="shared" si="26"/>
        <v>#DIV/0!</v>
      </c>
      <c r="G117" s="8" t="e">
        <f t="shared" si="26"/>
        <v>#DIV/0!</v>
      </c>
      <c r="H117" s="8" t="e">
        <f t="shared" si="26"/>
        <v>#DIV/0!</v>
      </c>
      <c r="I117" s="8" t="e">
        <f t="shared" si="26"/>
        <v>#DIV/0!</v>
      </c>
    </row>
    <row r="118" spans="1:9" s="2" customFormat="1" x14ac:dyDescent="0.2">
      <c r="A118" s="31" t="str">
        <f>A79</f>
        <v>TOTAL AMT</v>
      </c>
      <c r="B118" s="16" t="e">
        <f t="shared" ref="B118:I118" si="27">B41/B$43</f>
        <v>#DIV/0!</v>
      </c>
      <c r="C118" s="8" t="e">
        <f t="shared" si="27"/>
        <v>#DIV/0!</v>
      </c>
      <c r="D118" s="8" t="e">
        <f t="shared" si="27"/>
        <v>#DIV/0!</v>
      </c>
      <c r="E118" s="8" t="e">
        <f t="shared" si="27"/>
        <v>#DIV/0!</v>
      </c>
      <c r="F118" s="8" t="e">
        <f t="shared" si="27"/>
        <v>#DIV/0!</v>
      </c>
      <c r="G118" s="8" t="e">
        <f t="shared" si="27"/>
        <v>#DIV/0!</v>
      </c>
      <c r="H118" s="8" t="e">
        <f t="shared" si="27"/>
        <v>#DIV/0!</v>
      </c>
      <c r="I118" s="8" t="e">
        <f t="shared" si="27"/>
        <v>#DIV/0!</v>
      </c>
    </row>
    <row r="119" spans="1:9" s="2" customFormat="1" x14ac:dyDescent="0.2">
      <c r="A119" s="31" t="str">
        <f>A80</f>
        <v>Temps connexe</v>
      </c>
      <c r="B119" s="16" t="e">
        <f t="shared" ref="B119:I119" si="28">B42/B$43</f>
        <v>#DIV/0!</v>
      </c>
      <c r="C119" s="8" t="e">
        <f t="shared" si="28"/>
        <v>#DIV/0!</v>
      </c>
      <c r="D119" s="8" t="e">
        <f t="shared" si="28"/>
        <v>#DIV/0!</v>
      </c>
      <c r="E119" s="8" t="e">
        <f t="shared" si="28"/>
        <v>#DIV/0!</v>
      </c>
      <c r="F119" s="8" t="e">
        <f t="shared" si="28"/>
        <v>#DIV/0!</v>
      </c>
      <c r="G119" s="8" t="e">
        <f t="shared" si="28"/>
        <v>#DIV/0!</v>
      </c>
      <c r="H119" s="8" t="e">
        <f t="shared" si="28"/>
        <v>#DIV/0!</v>
      </c>
      <c r="I119" s="8" t="e">
        <f t="shared" si="28"/>
        <v>#DIV/0!</v>
      </c>
    </row>
    <row r="120" spans="1:9" x14ac:dyDescent="0.2">
      <c r="A120" s="24" t="str">
        <f>A81</f>
        <v>Total ETP</v>
      </c>
      <c r="B120" s="38" t="e">
        <f>B43/B$43</f>
        <v>#DIV/0!</v>
      </c>
      <c r="C120" s="39" t="e">
        <f t="shared" ref="C120:I120" si="29">C43/C$43</f>
        <v>#DIV/0!</v>
      </c>
      <c r="D120" s="39" t="e">
        <f t="shared" si="29"/>
        <v>#DIV/0!</v>
      </c>
      <c r="E120" s="39" t="e">
        <f t="shared" si="29"/>
        <v>#DIV/0!</v>
      </c>
      <c r="F120" s="39" t="e">
        <f t="shared" si="29"/>
        <v>#DIV/0!</v>
      </c>
      <c r="G120" s="39" t="e">
        <f t="shared" si="29"/>
        <v>#DIV/0!</v>
      </c>
      <c r="H120" s="39" t="e">
        <f t="shared" si="29"/>
        <v>#DIV/0!</v>
      </c>
      <c r="I120" s="39" t="e">
        <f t="shared" si="29"/>
        <v>#DIV/0!</v>
      </c>
    </row>
    <row r="121" spans="1:9" x14ac:dyDescent="0.2">
      <c r="A121" s="2"/>
      <c r="B121" s="161"/>
    </row>
    <row r="122" spans="1:9" x14ac:dyDescent="0.2">
      <c r="A122" s="2"/>
    </row>
    <row r="123" spans="1:9" x14ac:dyDescent="0.2">
      <c r="A123" s="2"/>
    </row>
    <row r="124" spans="1:9" x14ac:dyDescent="0.2">
      <c r="A124" s="2"/>
      <c r="B124" s="161"/>
      <c r="C124" s="161"/>
      <c r="D124" s="161"/>
      <c r="E124" s="161"/>
      <c r="F124" s="161"/>
      <c r="G124" s="161"/>
      <c r="H124" s="161"/>
      <c r="I124" s="161"/>
    </row>
    <row r="125" spans="1:9" x14ac:dyDescent="0.2">
      <c r="A125" s="2"/>
      <c r="B125" s="161"/>
    </row>
    <row r="126" spans="1:9" x14ac:dyDescent="0.2">
      <c r="A126" s="2"/>
    </row>
    <row r="127" spans="1:9" x14ac:dyDescent="0.2">
      <c r="A127" s="2"/>
    </row>
    <row r="128" spans="1:9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</sheetData>
  <conditionalFormatting sqref="B44">
    <cfRule type="cellIs" dxfId="6" priority="10" operator="greaterThanOrEqual">
      <formula>0.325</formula>
    </cfRule>
    <cfRule type="cellIs" dxfId="5" priority="11" operator="lessThan">
      <formula>0.325</formula>
    </cfRule>
  </conditionalFormatting>
  <conditionalFormatting sqref="B83">
    <cfRule type="cellIs" dxfId="4" priority="1" operator="greaterThanOrEqual">
      <formula>0.325</formula>
    </cfRule>
    <cfRule type="cellIs" dxfId="3" priority="2" operator="lessThan">
      <formula>0.325</formula>
    </cfRule>
  </conditionalFormatting>
  <conditionalFormatting sqref="B82:I83">
    <cfRule type="cellIs" dxfId="2" priority="4" operator="lessThan">
      <formula>0</formula>
    </cfRule>
    <cfRule type="cellIs" dxfId="1" priority="5" operator="greaterThan">
      <formula>0</formula>
    </cfRule>
  </conditionalFormatting>
  <conditionalFormatting sqref="B86:I120">
    <cfRule type="cellIs" dxfId="0" priority="3" operator="greaterThan">
      <formula>0.05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 LIRE</vt:lpstr>
      <vt:lpstr>Suivi Individuel</vt:lpstr>
      <vt:lpstr>AMT</vt:lpstr>
      <vt:lpstr>Charge globale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Ghislaine BOURDEL</dc:creator>
  <cp:lastModifiedBy>Julie Decottignies</cp:lastModifiedBy>
  <dcterms:created xsi:type="dcterms:W3CDTF">2022-02-10T08:21:50Z</dcterms:created>
  <dcterms:modified xsi:type="dcterms:W3CDTF">2024-02-01T11:29:05Z</dcterms:modified>
</cp:coreProperties>
</file>